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rzm7097\erz_taz\Handbuch\Arbeitshilfen\"/>
    </mc:Choice>
  </mc:AlternateContent>
  <bookViews>
    <workbookView xWindow="120" yWindow="75" windowWidth="37860" windowHeight="11730"/>
  </bookViews>
  <sheets>
    <sheet name="Variantenvergleich" sheetId="6" r:id="rId1"/>
    <sheet name="Jahreskosten" sheetId="10" r:id="rId2"/>
    <sheet name="Variantenverg. Bsp. Freiestr." sheetId="9" r:id="rId3"/>
    <sheet name="Bspl. Jahreskosten" sheetId="11" r:id="rId4"/>
  </sheets>
  <definedNames>
    <definedName name="_xlnm.Print_Area" localSheetId="3">'Bspl. Jahreskosten'!$1:$27</definedName>
    <definedName name="_xlnm.Print_Area" localSheetId="1">Jahreskosten!$1:$27</definedName>
    <definedName name="_xlnm.Print_Area" localSheetId="2">'Variantenverg. Bsp. Freiestr.'!$A$1:$M$59</definedName>
    <definedName name="_xlnm.Print_Area" localSheetId="0">Variantenvergleich!$A$1:$S$60</definedName>
  </definedNames>
  <calcPr calcId="152511"/>
</workbook>
</file>

<file path=xl/calcChain.xml><?xml version="1.0" encoding="utf-8"?>
<calcChain xmlns="http://schemas.openxmlformats.org/spreadsheetml/2006/main">
  <c r="F17" i="11" l="1"/>
  <c r="J17" i="11"/>
  <c r="N17" i="11"/>
  <c r="D18" i="11"/>
  <c r="D19" i="11" s="1"/>
  <c r="E18" i="11"/>
  <c r="F18" i="11"/>
  <c r="H18" i="11"/>
  <c r="H19" i="11" s="1"/>
  <c r="I18" i="11"/>
  <c r="J18" i="11"/>
  <c r="L18" i="11"/>
  <c r="L19" i="11" s="1"/>
  <c r="M18" i="11"/>
  <c r="N18" i="11"/>
  <c r="E33" i="11"/>
  <c r="I33" i="11"/>
  <c r="M33" i="11"/>
  <c r="Q33" i="11"/>
  <c r="U33" i="11"/>
  <c r="Y33" i="11"/>
  <c r="E34" i="11"/>
  <c r="I34" i="11"/>
  <c r="M34" i="11"/>
  <c r="Q34" i="11"/>
  <c r="U34" i="11"/>
  <c r="Y34" i="11"/>
  <c r="E35" i="11"/>
  <c r="I35" i="11"/>
  <c r="M35" i="11"/>
  <c r="Q35" i="11"/>
  <c r="U35" i="11"/>
  <c r="Y35" i="11"/>
  <c r="F17" i="10"/>
  <c r="J17" i="10"/>
  <c r="N17" i="10"/>
  <c r="D18" i="10"/>
  <c r="D19" i="10" s="1"/>
  <c r="E18" i="10"/>
  <c r="F18" i="10"/>
  <c r="H18" i="10"/>
  <c r="H19" i="10" s="1"/>
  <c r="I18" i="10"/>
  <c r="J18" i="10"/>
  <c r="L18" i="10"/>
  <c r="L19" i="10" s="1"/>
  <c r="M18" i="10"/>
  <c r="N18" i="10"/>
  <c r="E33" i="10"/>
  <c r="I33" i="10"/>
  <c r="M33" i="10"/>
  <c r="Q33" i="10"/>
  <c r="U33" i="10"/>
  <c r="Y33" i="10"/>
  <c r="E34" i="10"/>
  <c r="I34" i="10"/>
  <c r="M34" i="10"/>
  <c r="Q34" i="10"/>
  <c r="U34" i="10"/>
  <c r="Y34" i="10"/>
  <c r="E35" i="10"/>
  <c r="I35" i="10"/>
  <c r="M35" i="10"/>
  <c r="Q35" i="10"/>
  <c r="U35" i="10"/>
  <c r="Y35" i="10"/>
  <c r="R17" i="6" l="1"/>
  <c r="O17" i="6"/>
  <c r="L17" i="6"/>
  <c r="I17" i="6"/>
  <c r="F17" i="6"/>
  <c r="V18" i="6"/>
  <c r="U18" i="6"/>
  <c r="V16" i="6"/>
  <c r="U16" i="6"/>
  <c r="P55" i="6"/>
  <c r="P54" i="6"/>
  <c r="P53" i="6"/>
  <c r="P52" i="6"/>
  <c r="P51" i="6"/>
  <c r="O50" i="6"/>
  <c r="P49" i="6"/>
  <c r="P48" i="6"/>
  <c r="P47" i="6"/>
  <c r="P46" i="6"/>
  <c r="O45" i="6"/>
  <c r="P44" i="6"/>
  <c r="P43" i="6"/>
  <c r="P42" i="6"/>
  <c r="P41" i="6"/>
  <c r="P40" i="6"/>
  <c r="O39" i="6"/>
  <c r="M55" i="6"/>
  <c r="M54" i="6"/>
  <c r="M53" i="6"/>
  <c r="M52" i="6"/>
  <c r="M51" i="6"/>
  <c r="L50" i="6"/>
  <c r="M49" i="6"/>
  <c r="M48" i="6"/>
  <c r="M47" i="6"/>
  <c r="M46" i="6"/>
  <c r="L45" i="6"/>
  <c r="M44" i="6"/>
  <c r="M43" i="6"/>
  <c r="M42" i="6"/>
  <c r="M41" i="6"/>
  <c r="M40" i="6"/>
  <c r="L39" i="6"/>
  <c r="L56" i="6" s="1"/>
  <c r="P36" i="6"/>
  <c r="P35" i="6"/>
  <c r="P34" i="6"/>
  <c r="P33" i="6"/>
  <c r="P32" i="6"/>
  <c r="O31" i="6"/>
  <c r="P30" i="6"/>
  <c r="P29" i="6"/>
  <c r="P28" i="6"/>
  <c r="O27" i="6"/>
  <c r="P26" i="6"/>
  <c r="P25" i="6"/>
  <c r="P24" i="6"/>
  <c r="P23" i="6"/>
  <c r="P22" i="6"/>
  <c r="O21" i="6"/>
  <c r="M36" i="6"/>
  <c r="M35" i="6"/>
  <c r="M34" i="6"/>
  <c r="M31" i="6" s="1"/>
  <c r="M33" i="6"/>
  <c r="M32" i="6"/>
  <c r="L31" i="6"/>
  <c r="M30" i="6"/>
  <c r="M29" i="6"/>
  <c r="M28" i="6"/>
  <c r="L27" i="6"/>
  <c r="M26" i="6"/>
  <c r="M25" i="6"/>
  <c r="M24" i="6"/>
  <c r="M23" i="6"/>
  <c r="M22" i="6"/>
  <c r="L21" i="6"/>
  <c r="O18" i="6"/>
  <c r="P18" i="6" s="1"/>
  <c r="P17" i="6"/>
  <c r="L18" i="6"/>
  <c r="M18" i="6" s="1"/>
  <c r="M17" i="6"/>
  <c r="A19" i="6"/>
  <c r="AA18" i="6"/>
  <c r="M50" i="6" l="1"/>
  <c r="M45" i="6"/>
  <c r="P45" i="6"/>
  <c r="M39" i="6"/>
  <c r="P27" i="6"/>
  <c r="M21" i="6"/>
  <c r="P50" i="6"/>
  <c r="P31" i="6"/>
  <c r="M56" i="6"/>
  <c r="O37" i="6"/>
  <c r="O56" i="6"/>
  <c r="P21" i="6"/>
  <c r="P37" i="6" s="1"/>
  <c r="P39" i="6"/>
  <c r="L37" i="6"/>
  <c r="M27" i="6"/>
  <c r="M37" i="6"/>
  <c r="W18" i="6"/>
  <c r="X18" i="6" s="1"/>
  <c r="Y18" i="6" s="1"/>
  <c r="Z18" i="6" s="1"/>
  <c r="F18" i="6" s="1"/>
  <c r="G18" i="6" s="1"/>
  <c r="M54" i="9"/>
  <c r="J54" i="9"/>
  <c r="G54" i="9"/>
  <c r="M53" i="9"/>
  <c r="J53" i="9"/>
  <c r="G53" i="9"/>
  <c r="M52" i="9"/>
  <c r="J52" i="9"/>
  <c r="G52" i="9"/>
  <c r="M51" i="9"/>
  <c r="J51" i="9"/>
  <c r="G51" i="9"/>
  <c r="M50" i="9"/>
  <c r="M49" i="9" s="1"/>
  <c r="J50" i="9"/>
  <c r="G50" i="9"/>
  <c r="G49" i="9" s="1"/>
  <c r="L49" i="9"/>
  <c r="I49" i="9"/>
  <c r="F49" i="9"/>
  <c r="A49" i="9"/>
  <c r="M48" i="9"/>
  <c r="J48" i="9"/>
  <c r="G48" i="9"/>
  <c r="M47" i="9"/>
  <c r="J47" i="9"/>
  <c r="J44" i="9" s="1"/>
  <c r="G47" i="9"/>
  <c r="M46" i="9"/>
  <c r="J46" i="9"/>
  <c r="G46" i="9"/>
  <c r="M45" i="9"/>
  <c r="J45" i="9"/>
  <c r="G45" i="9"/>
  <c r="L44" i="9"/>
  <c r="I44" i="9"/>
  <c r="F44" i="9"/>
  <c r="A44" i="9"/>
  <c r="M43" i="9"/>
  <c r="J43" i="9"/>
  <c r="G43" i="9"/>
  <c r="M42" i="9"/>
  <c r="J42" i="9"/>
  <c r="G42" i="9"/>
  <c r="M41" i="9"/>
  <c r="J41" i="9"/>
  <c r="G41" i="9"/>
  <c r="M40" i="9"/>
  <c r="J40" i="9"/>
  <c r="G40" i="9"/>
  <c r="M39" i="9"/>
  <c r="J39" i="9"/>
  <c r="G39" i="9"/>
  <c r="L38" i="9"/>
  <c r="I38" i="9"/>
  <c r="F38" i="9"/>
  <c r="A38" i="9"/>
  <c r="M35" i="9"/>
  <c r="J35" i="9"/>
  <c r="G35" i="9"/>
  <c r="M34" i="9"/>
  <c r="J34" i="9"/>
  <c r="G34" i="9"/>
  <c r="M33" i="9"/>
  <c r="J33" i="9"/>
  <c r="G33" i="9"/>
  <c r="M32" i="9"/>
  <c r="J32" i="9"/>
  <c r="G32" i="9"/>
  <c r="M31" i="9"/>
  <c r="J31" i="9"/>
  <c r="G31" i="9"/>
  <c r="G30" i="9" s="1"/>
  <c r="M30" i="9"/>
  <c r="L30" i="9"/>
  <c r="J30" i="9"/>
  <c r="I30" i="9"/>
  <c r="F30" i="9"/>
  <c r="A30" i="9"/>
  <c r="M29" i="9"/>
  <c r="J29" i="9"/>
  <c r="G29" i="9"/>
  <c r="M28" i="9"/>
  <c r="J28" i="9"/>
  <c r="G28" i="9"/>
  <c r="G26" i="9" s="1"/>
  <c r="M27" i="9"/>
  <c r="M26" i="9" s="1"/>
  <c r="J27" i="9"/>
  <c r="J26" i="9" s="1"/>
  <c r="G27" i="9"/>
  <c r="L26" i="9"/>
  <c r="I26" i="9"/>
  <c r="F26" i="9"/>
  <c r="A26" i="9"/>
  <c r="M25" i="9"/>
  <c r="J25" i="9"/>
  <c r="G25" i="9"/>
  <c r="M24" i="9"/>
  <c r="M20" i="9" s="1"/>
  <c r="J24" i="9"/>
  <c r="G24" i="9"/>
  <c r="M23" i="9"/>
  <c r="J23" i="9"/>
  <c r="G23" i="9"/>
  <c r="M22" i="9"/>
  <c r="J22" i="9"/>
  <c r="G22" i="9"/>
  <c r="M21" i="9"/>
  <c r="J21" i="9"/>
  <c r="J20" i="9" s="1"/>
  <c r="G21" i="9"/>
  <c r="G20" i="9" s="1"/>
  <c r="L20" i="9"/>
  <c r="I20" i="9"/>
  <c r="F20" i="9"/>
  <c r="A20" i="9"/>
  <c r="A18" i="9"/>
  <c r="T17" i="9"/>
  <c r="Q17" i="9"/>
  <c r="L17" i="9"/>
  <c r="M17" i="9" s="1"/>
  <c r="I17" i="9"/>
  <c r="J17" i="9" s="1"/>
  <c r="F17" i="9"/>
  <c r="G17" i="9" s="1"/>
  <c r="P16" i="9"/>
  <c r="Q16" i="9" s="1"/>
  <c r="R16" i="9" s="1"/>
  <c r="S16" i="9" s="1"/>
  <c r="T16" i="9" s="1"/>
  <c r="I16" i="9" s="1"/>
  <c r="O16" i="9"/>
  <c r="Z17" i="6"/>
  <c r="W17" i="6"/>
  <c r="A31" i="6"/>
  <c r="A27" i="6" s="1"/>
  <c r="S55" i="6"/>
  <c r="J55" i="6"/>
  <c r="G55" i="6"/>
  <c r="S54" i="6"/>
  <c r="J54" i="6"/>
  <c r="G54" i="6"/>
  <c r="S53" i="6"/>
  <c r="J53" i="6"/>
  <c r="G53" i="6"/>
  <c r="S52" i="6"/>
  <c r="J52" i="6"/>
  <c r="G52" i="6"/>
  <c r="S51" i="6"/>
  <c r="J51" i="6"/>
  <c r="G51" i="6"/>
  <c r="R50" i="6"/>
  <c r="I50" i="6"/>
  <c r="F50" i="6"/>
  <c r="A50" i="6"/>
  <c r="S49" i="6"/>
  <c r="J49" i="6"/>
  <c r="G49" i="6"/>
  <c r="S48" i="6"/>
  <c r="J48" i="6"/>
  <c r="G48" i="6"/>
  <c r="S47" i="6"/>
  <c r="J47" i="6"/>
  <c r="G47" i="6"/>
  <c r="S46" i="6"/>
  <c r="J46" i="6"/>
  <c r="G46" i="6"/>
  <c r="R45" i="6"/>
  <c r="I45" i="6"/>
  <c r="F45" i="6"/>
  <c r="A45" i="6"/>
  <c r="S44" i="6"/>
  <c r="J44" i="6"/>
  <c r="G44" i="6"/>
  <c r="S43" i="6"/>
  <c r="J43" i="6"/>
  <c r="G43" i="6"/>
  <c r="S42" i="6"/>
  <c r="J42" i="6"/>
  <c r="G42" i="6"/>
  <c r="S41" i="6"/>
  <c r="J41" i="6"/>
  <c r="G41" i="6"/>
  <c r="S40" i="6"/>
  <c r="J40" i="6"/>
  <c r="G40" i="6"/>
  <c r="R39" i="6"/>
  <c r="I39" i="6"/>
  <c r="F39" i="6"/>
  <c r="A39" i="6"/>
  <c r="S36" i="6"/>
  <c r="J36" i="6"/>
  <c r="G36" i="6"/>
  <c r="S35" i="6"/>
  <c r="J35" i="6"/>
  <c r="G35" i="6"/>
  <c r="S34" i="6"/>
  <c r="J34" i="6"/>
  <c r="G34" i="6"/>
  <c r="S33" i="6"/>
  <c r="J33" i="6"/>
  <c r="G33" i="6"/>
  <c r="S32" i="6"/>
  <c r="J32" i="6"/>
  <c r="G32" i="6"/>
  <c r="R31" i="6"/>
  <c r="I31" i="6"/>
  <c r="F31" i="6"/>
  <c r="S30" i="6"/>
  <c r="J30" i="6"/>
  <c r="G30" i="6"/>
  <c r="S29" i="6"/>
  <c r="J29" i="6"/>
  <c r="G29" i="6"/>
  <c r="S28" i="6"/>
  <c r="J28" i="6"/>
  <c r="G28" i="6"/>
  <c r="R27" i="6"/>
  <c r="I27" i="6"/>
  <c r="F27" i="6"/>
  <c r="S26" i="6"/>
  <c r="J26" i="6"/>
  <c r="G26" i="6"/>
  <c r="S25" i="6"/>
  <c r="J25" i="6"/>
  <c r="G25" i="6"/>
  <c r="S24" i="6"/>
  <c r="J24" i="6"/>
  <c r="G24" i="6"/>
  <c r="S23" i="6"/>
  <c r="J23" i="6"/>
  <c r="G23" i="6"/>
  <c r="S22" i="6"/>
  <c r="J22" i="6"/>
  <c r="G22" i="6"/>
  <c r="R21" i="6"/>
  <c r="I21" i="6"/>
  <c r="F21" i="6"/>
  <c r="A21" i="6"/>
  <c r="P56" i="6" l="1"/>
  <c r="A56" i="6"/>
  <c r="G36" i="9"/>
  <c r="M36" i="9"/>
  <c r="J36" i="9"/>
  <c r="I18" i="9"/>
  <c r="L36" i="9"/>
  <c r="F36" i="9"/>
  <c r="F55" i="9"/>
  <c r="G44" i="9"/>
  <c r="M44" i="9"/>
  <c r="L16" i="9"/>
  <c r="L18" i="9" s="1"/>
  <c r="I36" i="9"/>
  <c r="L55" i="9"/>
  <c r="L56" i="9" s="1"/>
  <c r="A36" i="9"/>
  <c r="A55" i="9"/>
  <c r="R18" i="6"/>
  <c r="S18" i="6" s="1"/>
  <c r="I18" i="6"/>
  <c r="J18" i="6" s="1"/>
  <c r="J17" i="6"/>
  <c r="G17" i="6"/>
  <c r="I37" i="6"/>
  <c r="A37" i="6"/>
  <c r="G38" i="9"/>
  <c r="G55" i="9" s="1"/>
  <c r="M38" i="9"/>
  <c r="M55" i="9" s="1"/>
  <c r="J38" i="9"/>
  <c r="J55" i="9" s="1"/>
  <c r="J49" i="9"/>
  <c r="I55" i="9"/>
  <c r="F16" i="9"/>
  <c r="F18" i="9" s="1"/>
  <c r="A56" i="9"/>
  <c r="J16" i="9"/>
  <c r="J18" i="9" s="1"/>
  <c r="S17" i="6"/>
  <c r="G21" i="6"/>
  <c r="S21" i="6"/>
  <c r="J21" i="6"/>
  <c r="G50" i="6"/>
  <c r="S50" i="6"/>
  <c r="J50" i="6"/>
  <c r="F37" i="6"/>
  <c r="R37" i="6"/>
  <c r="G27" i="6"/>
  <c r="S27" i="6"/>
  <c r="J27" i="6"/>
  <c r="G31" i="6"/>
  <c r="S31" i="6"/>
  <c r="I56" i="6"/>
  <c r="G39" i="6"/>
  <c r="S39" i="6"/>
  <c r="W16" i="6"/>
  <c r="F56" i="6"/>
  <c r="R56" i="6"/>
  <c r="G45" i="6"/>
  <c r="S45" i="6"/>
  <c r="J45" i="6"/>
  <c r="J31" i="6"/>
  <c r="J39" i="6"/>
  <c r="F56" i="9" l="1"/>
  <c r="M16" i="9"/>
  <c r="M18" i="9" s="1"/>
  <c r="I56" i="9"/>
  <c r="X16" i="6"/>
  <c r="Y16" i="6" s="1"/>
  <c r="Z16" i="6" s="1"/>
  <c r="O16" i="6" s="1"/>
  <c r="J56" i="9"/>
  <c r="M56" i="9"/>
  <c r="G16" i="9"/>
  <c r="G18" i="9" s="1"/>
  <c r="G56" i="9" s="1"/>
  <c r="S56" i="6"/>
  <c r="J56" i="6"/>
  <c r="G56" i="6"/>
  <c r="A57" i="6"/>
  <c r="S37" i="6"/>
  <c r="J37" i="6"/>
  <c r="G37" i="6"/>
  <c r="O19" i="6" l="1"/>
  <c r="O57" i="6" s="1"/>
  <c r="P16" i="6"/>
  <c r="P19" i="6" s="1"/>
  <c r="P57" i="6" s="1"/>
  <c r="R16" i="6"/>
  <c r="R19" i="6" s="1"/>
  <c r="R57" i="6" s="1"/>
  <c r="L16" i="6"/>
  <c r="F16" i="6"/>
  <c r="F19" i="6" s="1"/>
  <c r="F57" i="6" s="1"/>
  <c r="I16" i="6"/>
  <c r="G16" i="6" l="1"/>
  <c r="G19" i="6" s="1"/>
  <c r="G57" i="6" s="1"/>
  <c r="S16" i="6"/>
  <c r="S19" i="6" s="1"/>
  <c r="S57" i="6" s="1"/>
  <c r="L19" i="6"/>
  <c r="L57" i="6" s="1"/>
  <c r="M16" i="6"/>
  <c r="M19" i="6" s="1"/>
  <c r="M57" i="6" s="1"/>
  <c r="I19" i="6"/>
  <c r="I57" i="6" s="1"/>
  <c r="J16" i="6"/>
  <c r="J19" i="6" s="1"/>
  <c r="J57" i="6" s="1"/>
</calcChain>
</file>

<file path=xl/comments1.xml><?xml version="1.0" encoding="utf-8"?>
<comments xmlns="http://schemas.openxmlformats.org/spreadsheetml/2006/main">
  <authors>
    <author>Daniel Sommerhalder</author>
    <author>André Kelly</author>
  </authors>
  <commentList>
    <comment ref="C17" authorId="0" shapeId="0">
      <text>
        <r>
          <rPr>
            <b/>
            <sz val="9"/>
            <color indexed="81"/>
            <rFont val="Tahoma"/>
            <family val="2"/>
          </rPr>
          <t>Daniel Sommerhalder:</t>
        </r>
        <r>
          <rPr>
            <sz val="9"/>
            <color indexed="81"/>
            <rFont val="Tahoma"/>
            <family val="2"/>
          </rPr>
          <t xml:space="preserve">
Unterscheiden sich die Nutzungsdauer stark (zB. Reparatur 20a vs. Neubau 100a), dann ist anstelle einer getrennten Beurteilung von Kosten und Nutzungsdauer der Wirtschaftlichkeit bzw. die jährliche Abschreibung zu berücksichtigen.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Daniel Sommerhalder:</t>
        </r>
        <r>
          <rPr>
            <sz val="9"/>
            <color indexed="81"/>
            <rFont val="Tahoma"/>
            <family val="2"/>
          </rPr>
          <t xml:space="preserve">
Unterscheiden sich die Nutzungsdauer stark (zB. Reparatur 20a vs. Neubau 100a), dann ist anstelle einer getrennten Beurteilung von Kosten und Nutzungsdauer der Wirtschaftlichkeit bzw. die jährliche Abschreibung zu berücksichtigen.</t>
        </r>
      </text>
    </comment>
    <comment ref="C19" authorId="1" shapeId="0">
      <text>
        <r>
          <rPr>
            <b/>
            <sz val="9"/>
            <color indexed="81"/>
            <rFont val="Tahoma"/>
            <family val="2"/>
          </rPr>
          <t>zusammen 40-60%</t>
        </r>
      </text>
    </comment>
    <comment ref="C37" authorId="1" shapeId="0">
      <text>
        <r>
          <rPr>
            <b/>
            <sz val="9"/>
            <color indexed="81"/>
            <rFont val="Tahoma"/>
            <family val="2"/>
          </rPr>
          <t>zusammen 0-30%</t>
        </r>
      </text>
    </comment>
    <comment ref="C56" authorId="1" shapeId="0">
      <text>
        <r>
          <rPr>
            <b/>
            <sz val="9"/>
            <color indexed="81"/>
            <rFont val="Tahoma"/>
            <family val="2"/>
          </rPr>
          <t>zusammen 10-40%</t>
        </r>
      </text>
    </comment>
  </commentList>
</comments>
</file>

<file path=xl/sharedStrings.xml><?xml version="1.0" encoding="utf-8"?>
<sst xmlns="http://schemas.openxmlformats.org/spreadsheetml/2006/main" count="273" uniqueCount="128">
  <si>
    <t>Gewicht</t>
  </si>
  <si>
    <t>Nr.</t>
  </si>
  <si>
    <t>Kriterien</t>
  </si>
  <si>
    <t>Unterkriterien</t>
  </si>
  <si>
    <t>Pkte</t>
  </si>
  <si>
    <t>Gewichtete Punkte</t>
  </si>
  <si>
    <t>Kosten / Nutzungsdauer</t>
  </si>
  <si>
    <t>Kosten</t>
  </si>
  <si>
    <t>Gesamtkosten oder eff. Differenzkosten</t>
  </si>
  <si>
    <t>Nutzungsdauer</t>
  </si>
  <si>
    <t>Subtotal 1</t>
  </si>
  <si>
    <t>ERZ - Nutzen</t>
  </si>
  <si>
    <t>Hydraulik</t>
  </si>
  <si>
    <t>Auswirkungen auf kritische Bauwerke</t>
  </si>
  <si>
    <t>Selbstreinigung</t>
  </si>
  <si>
    <t>Verhalten im Überlastfall</t>
  </si>
  <si>
    <t>Abflusskapazität</t>
  </si>
  <si>
    <t>Gewässerschutz, Umwelt</t>
  </si>
  <si>
    <t>Anzahl Entlastungen</t>
  </si>
  <si>
    <t>Unterhalt, Betrieb</t>
  </si>
  <si>
    <t>Länge Kanalnetz</t>
  </si>
  <si>
    <t>Begehbarkeit</t>
  </si>
  <si>
    <t>Zugänglichkeit</t>
  </si>
  <si>
    <t>Subtotal 2</t>
  </si>
  <si>
    <t>Auswirkungen</t>
  </si>
  <si>
    <t>Risiken</t>
  </si>
  <si>
    <t>Kostenunsicherheiten</t>
  </si>
  <si>
    <t>Baurisiken</t>
  </si>
  <si>
    <t>Schäden Dritter</t>
  </si>
  <si>
    <t>Auswirkungen Betroffene</t>
  </si>
  <si>
    <t>Baudauer</t>
  </si>
  <si>
    <t>Baulärm</t>
  </si>
  <si>
    <t>Koordiniertes Bauen</t>
  </si>
  <si>
    <t>Handlungsspielraum</t>
  </si>
  <si>
    <t>Abhängigkeiten</t>
  </si>
  <si>
    <t>Folgeprojekte</t>
  </si>
  <si>
    <t>Übergangszeit</t>
  </si>
  <si>
    <t>spätere Optionen</t>
  </si>
  <si>
    <t>Zusatznutzen</t>
  </si>
  <si>
    <t>Subtotal 3</t>
  </si>
  <si>
    <t>Total</t>
  </si>
  <si>
    <t>vorhandene Bandbreite</t>
  </si>
  <si>
    <t>anwendbare Bandbreite</t>
  </si>
  <si>
    <t>Bandbreite in Fr.</t>
  </si>
  <si>
    <t>Abschnitt</t>
  </si>
  <si>
    <t>Varianten-Nr. / Kurzbeschreibung Variante</t>
  </si>
  <si>
    <t>Beschr.</t>
  </si>
  <si>
    <t>Bemerkungen</t>
  </si>
  <si>
    <t>Empfehlung</t>
  </si>
  <si>
    <t>A</t>
  </si>
  <si>
    <t>B</t>
  </si>
  <si>
    <t>C</t>
  </si>
  <si>
    <t>D</t>
  </si>
  <si>
    <t>E</t>
  </si>
  <si>
    <t>F</t>
  </si>
  <si>
    <t>G</t>
  </si>
  <si>
    <t>H</t>
  </si>
  <si>
    <t>I</t>
  </si>
  <si>
    <t>Verkehrseinschränkungen</t>
  </si>
  <si>
    <t>Umleitungen Abwasser (Vermaschungen)</t>
  </si>
  <si>
    <t>Ablagerungen</t>
  </si>
  <si>
    <t xml:space="preserve">Volumen Entlastungen </t>
  </si>
  <si>
    <t>Flexibilität</t>
  </si>
  <si>
    <t>Variantenvergleich - Kanalbauprojekt</t>
  </si>
  <si>
    <t>Freiestrasse</t>
  </si>
  <si>
    <t>Frachten</t>
  </si>
  <si>
    <t>Auswahl</t>
  </si>
  <si>
    <t>minimaler Wert</t>
  </si>
  <si>
    <t>maximaler Wert</t>
  </si>
  <si>
    <t>Wert für 1 Pt</t>
  </si>
  <si>
    <t>Bau-Nr. / Titel</t>
  </si>
  <si>
    <t>Datum / Verfasser</t>
  </si>
  <si>
    <t>Vor- + Nachteile / Bemerkungen</t>
  </si>
  <si>
    <t>Punkteschema</t>
  </si>
  <si>
    <t>Minimum</t>
  </si>
  <si>
    <t>Maximum</t>
  </si>
  <si>
    <t>Neptun-, Englischviertel-, Freie- und Konkordiastrasse</t>
  </si>
  <si>
    <t>Ersatz an alter Lage in offener Bauweise</t>
  </si>
  <si>
    <t>Verlegung unter Radweg in offener Bauweise</t>
  </si>
  <si>
    <t>Rohreinzug PEHD</t>
  </si>
  <si>
    <t>Entsorgung + Recycling Zürich / SOD</t>
  </si>
  <si>
    <t>Var. 3 Rohreinzug ist auch unter Berücksichtigung der Baurisiken zu bevorzugen, weil keine Werkleitungsverlegungen notwendig werden.</t>
  </si>
  <si>
    <t>Gefahrenbereiche (Explosion, Wassergefährdung)</t>
  </si>
  <si>
    <t>Risiken aus Umleitungen / Provisorien</t>
  </si>
  <si>
    <t>min. Wert</t>
  </si>
  <si>
    <t>max. Wert</t>
  </si>
  <si>
    <t>vorh. Bandbreite</t>
  </si>
  <si>
    <t>A/B</t>
  </si>
  <si>
    <t>Wirtschaftlichkeit</t>
  </si>
  <si>
    <t>Jährliche Abschreibung (vgl. Arbeitshilfe E6)</t>
  </si>
  <si>
    <t>Steuerzeile</t>
  </si>
  <si>
    <t>Gesamte Länge je Variante</t>
  </si>
  <si>
    <t>Gesamtkosten inkl. spätere Investition</t>
  </si>
  <si>
    <t>Gesamtkosten je Variante</t>
  </si>
  <si>
    <t>Kontrollen:</t>
  </si>
  <si>
    <t>Eingabefelder</t>
  </si>
  <si>
    <t>ausserhalb Druckbereich:</t>
  </si>
  <si>
    <t>[3]: berücksichtigt den Einfluss der späteren Investition [1] und deren Verzögerung [2] auf die jährliche Abschreibung</t>
  </si>
  <si>
    <t>[2]: Voraussichtlicher Zeitraum bis zur Realisierung eines späteren Investitionsbedarfes</t>
  </si>
  <si>
    <t>[1]: innerhalb des Betrachtungsperimeters zeitlich zurückgestellte Investitionen (ohne eigentliche Folgemassnahme, wie z.B. späterer Neubau 50 Jahre nach einer Innensanierung)</t>
  </si>
  <si>
    <t>CHF/a</t>
  </si>
  <si>
    <t xml:space="preserve">Jährliche Abschreibung </t>
  </si>
  <si>
    <t>Abschreibung je Massnahme + Jahr</t>
  </si>
  <si>
    <t>-</t>
  </si>
  <si>
    <t>[3]</t>
  </si>
  <si>
    <t>"Verzögerungsfaktor"</t>
  </si>
  <si>
    <t>m</t>
  </si>
  <si>
    <t>sanierte / erneuerte Meter</t>
  </si>
  <si>
    <t>a</t>
  </si>
  <si>
    <t>[2]</t>
  </si>
  <si>
    <t>Verzögerung der späteren Investition</t>
  </si>
  <si>
    <t>CHF</t>
  </si>
  <si>
    <t>[1]</t>
  </si>
  <si>
    <t>Aufgeschobener Investitionsbedarf</t>
  </si>
  <si>
    <t>Investitionskosten Vorhaben</t>
  </si>
  <si>
    <t>Massnahme C</t>
  </si>
  <si>
    <t>Massnahme B</t>
  </si>
  <si>
    <t>Massnahme A</t>
  </si>
  <si>
    <t>Variante 3</t>
  </si>
  <si>
    <t>Variante 2</t>
  </si>
  <si>
    <t>Variante 1</t>
  </si>
  <si>
    <t>Variantenvergleich - Wirtschaftlichkeitsbetrachtung</t>
  </si>
  <si>
    <t>Bau der SW-Kanäle müsste mind. 60 Jahre hinausgeschoben werden können, damit sich ein Aufschub der Erneuerung lohnt.</t>
  </si>
  <si>
    <t>SW 2040</t>
  </si>
  <si>
    <t>RW</t>
  </si>
  <si>
    <t>SW + RW</t>
  </si>
  <si>
    <t>ERZ Entsorgung + Recycling Zürich / SOD</t>
  </si>
  <si>
    <t>Eigen- und Heimatstrasse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</si>
</sst>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,0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b/>
      <i/>
      <sz val="9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trike/>
      <sz val="10"/>
      <color rgb="FFFF0000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5" fillId="0" borderId="0"/>
  </cellStyleXfs>
  <cellXfs count="295">
    <xf numFmtId="0" fontId="0" fillId="0" borderId="0" xfId="0"/>
    <xf numFmtId="0" fontId="5" fillId="0" borderId="0" xfId="0" applyFont="1" applyProtection="1"/>
    <xf numFmtId="0" fontId="6" fillId="0" borderId="0" xfId="1" applyFont="1"/>
    <xf numFmtId="0" fontId="7" fillId="0" borderId="0" xfId="0" applyFont="1" applyBorder="1" applyAlignment="1" applyProtection="1">
      <alignment horizontal="left" vertical="top" wrapText="1"/>
    </xf>
    <xf numFmtId="0" fontId="4" fillId="0" borderId="0" xfId="0" applyFont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5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vertical="top" wrapText="1" shrinkToFit="1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Alignment="1" applyProtection="1">
      <alignment horizontal="center" vertical="top"/>
    </xf>
    <xf numFmtId="0" fontId="7" fillId="0" borderId="0" xfId="0" applyFont="1" applyProtection="1"/>
    <xf numFmtId="0" fontId="7" fillId="0" borderId="24" xfId="0" applyFont="1" applyBorder="1" applyAlignment="1" applyProtection="1">
      <alignment horizontal="center" vertical="top" wrapText="1"/>
    </xf>
    <xf numFmtId="0" fontId="7" fillId="0" borderId="25" xfId="0" applyFont="1" applyBorder="1" applyAlignment="1" applyProtection="1">
      <alignment horizontal="center" vertical="top" wrapText="1"/>
    </xf>
    <xf numFmtId="0" fontId="7" fillId="0" borderId="26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vertical="top" wrapText="1"/>
    </xf>
    <xf numFmtId="0" fontId="5" fillId="0" borderId="8" xfId="0" applyFont="1" applyBorder="1" applyAlignment="1" applyProtection="1">
      <alignment horizontal="center" vertical="top" wrapText="1"/>
    </xf>
    <xf numFmtId="0" fontId="5" fillId="0" borderId="9" xfId="0" applyFont="1" applyBorder="1" applyAlignment="1" applyProtection="1">
      <alignment horizontal="center" vertical="top" wrapText="1"/>
    </xf>
    <xf numFmtId="0" fontId="5" fillId="0" borderId="10" xfId="0" applyFont="1" applyBorder="1" applyAlignment="1" applyProtection="1">
      <alignment vertical="top" wrapText="1"/>
    </xf>
    <xf numFmtId="0" fontId="5" fillId="0" borderId="11" xfId="0" applyFont="1" applyBorder="1" applyAlignment="1" applyProtection="1">
      <alignment vertical="top" wrapText="1"/>
    </xf>
    <xf numFmtId="0" fontId="5" fillId="0" borderId="8" xfId="0" applyFont="1" applyBorder="1" applyAlignment="1" applyProtection="1">
      <alignment vertical="top" wrapText="1" shrinkToFit="1"/>
    </xf>
    <xf numFmtId="0" fontId="5" fillId="0" borderId="12" xfId="0" applyFont="1" applyBorder="1" applyAlignment="1" applyProtection="1">
      <alignment horizontal="center" vertical="top" wrapText="1"/>
    </xf>
    <xf numFmtId="0" fontId="7" fillId="0" borderId="0" xfId="0" applyFont="1" applyAlignment="1" applyProtection="1">
      <alignment vertical="center"/>
    </xf>
    <xf numFmtId="0" fontId="6" fillId="0" borderId="31" xfId="0" applyFont="1" applyBorder="1" applyAlignment="1" applyProtection="1">
      <alignment vertical="top" wrapText="1"/>
    </xf>
    <xf numFmtId="0" fontId="6" fillId="0" borderId="0" xfId="0" applyFont="1" applyProtection="1"/>
    <xf numFmtId="0" fontId="6" fillId="0" borderId="20" xfId="0" applyFont="1" applyBorder="1" applyAlignment="1" applyProtection="1">
      <alignment horizontal="center" vertical="top" wrapText="1"/>
    </xf>
    <xf numFmtId="0" fontId="6" fillId="0" borderId="20" xfId="0" applyFont="1" applyBorder="1" applyAlignment="1" applyProtection="1">
      <alignment vertical="top" wrapText="1"/>
    </xf>
    <xf numFmtId="0" fontId="6" fillId="0" borderId="22" xfId="0" applyFont="1" applyBorder="1" applyAlignment="1" applyProtection="1">
      <alignment vertical="top" wrapText="1"/>
    </xf>
    <xf numFmtId="0" fontId="6" fillId="4" borderId="19" xfId="0" applyFont="1" applyFill="1" applyBorder="1" applyAlignment="1" applyProtection="1">
      <alignment vertical="top" wrapText="1" shrinkToFit="1"/>
      <protection locked="0"/>
    </xf>
    <xf numFmtId="0" fontId="6" fillId="4" borderId="16" xfId="0" applyFont="1" applyFill="1" applyBorder="1" applyAlignment="1" applyProtection="1">
      <alignment vertical="top" wrapText="1" shrinkToFit="1"/>
      <protection locked="0"/>
    </xf>
    <xf numFmtId="9" fontId="6" fillId="4" borderId="19" xfId="0" applyNumberFormat="1" applyFont="1" applyFill="1" applyBorder="1" applyAlignment="1" applyProtection="1">
      <alignment vertical="top" wrapText="1"/>
      <protection locked="0"/>
    </xf>
    <xf numFmtId="0" fontId="6" fillId="4" borderId="17" xfId="0" applyFont="1" applyFill="1" applyBorder="1" applyAlignment="1" applyProtection="1">
      <alignment vertical="top" wrapText="1"/>
      <protection locked="0"/>
    </xf>
    <xf numFmtId="2" fontId="6" fillId="0" borderId="18" xfId="0" applyNumberFormat="1" applyFont="1" applyBorder="1" applyAlignment="1" applyProtection="1">
      <alignment vertical="top"/>
    </xf>
    <xf numFmtId="0" fontId="6" fillId="4" borderId="20" xfId="0" applyFont="1" applyFill="1" applyBorder="1" applyAlignment="1" applyProtection="1">
      <alignment vertical="top" wrapText="1"/>
      <protection locked="0"/>
    </xf>
    <xf numFmtId="0" fontId="5" fillId="4" borderId="19" xfId="0" applyFont="1" applyFill="1" applyBorder="1" applyAlignment="1" applyProtection="1">
      <alignment vertical="top" wrapText="1" shrinkToFit="1"/>
      <protection locked="0"/>
    </xf>
    <xf numFmtId="0" fontId="5" fillId="4" borderId="20" xfId="0" applyFont="1" applyFill="1" applyBorder="1" applyAlignment="1" applyProtection="1">
      <alignment vertical="top" wrapText="1"/>
      <protection locked="0"/>
    </xf>
    <xf numFmtId="2" fontId="5" fillId="0" borderId="18" xfId="0" applyNumberFormat="1" applyFont="1" applyBorder="1" applyAlignment="1" applyProtection="1">
      <alignment vertical="top"/>
    </xf>
    <xf numFmtId="9" fontId="4" fillId="3" borderId="36" xfId="0" applyNumberFormat="1" applyFont="1" applyFill="1" applyBorder="1" applyAlignment="1" applyProtection="1">
      <alignment horizontal="center" vertical="center" wrapText="1"/>
    </xf>
    <xf numFmtId="0" fontId="8" fillId="0" borderId="37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vertical="center" wrapText="1"/>
    </xf>
    <xf numFmtId="0" fontId="4" fillId="0" borderId="13" xfId="0" applyFont="1" applyFill="1" applyBorder="1" applyAlignment="1" applyProtection="1">
      <alignment vertical="center" wrapText="1" shrinkToFit="1"/>
    </xf>
    <xf numFmtId="1" fontId="4" fillId="0" borderId="37" xfId="0" applyNumberFormat="1" applyFont="1" applyFill="1" applyBorder="1" applyAlignment="1" applyProtection="1">
      <alignment horizontal="center" vertical="center" wrapText="1"/>
    </xf>
    <xf numFmtId="0" fontId="5" fillId="0" borderId="14" xfId="0" applyFont="1" applyBorder="1" applyProtection="1"/>
    <xf numFmtId="1" fontId="4" fillId="0" borderId="14" xfId="0" applyNumberFormat="1" applyFont="1" applyFill="1" applyBorder="1" applyAlignment="1" applyProtection="1">
      <alignment vertical="center" wrapText="1" shrinkToFit="1"/>
    </xf>
    <xf numFmtId="0" fontId="4" fillId="0" borderId="0" xfId="0" applyFont="1" applyFill="1" applyAlignment="1" applyProtection="1">
      <alignment vertical="center"/>
    </xf>
    <xf numFmtId="0" fontId="5" fillId="0" borderId="0" xfId="0" applyFont="1" applyAlignment="1" applyProtection="1">
      <alignment horizontal="left" vertical="top"/>
    </xf>
    <xf numFmtId="0" fontId="3" fillId="0" borderId="0" xfId="0" applyFont="1" applyFill="1" applyBorder="1" applyProtection="1"/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center"/>
    </xf>
    <xf numFmtId="0" fontId="10" fillId="0" borderId="0" xfId="0" applyFont="1" applyFill="1" applyBorder="1" applyProtection="1"/>
    <xf numFmtId="0" fontId="11" fillId="0" borderId="0" xfId="0" applyFont="1" applyBorder="1" applyProtection="1"/>
    <xf numFmtId="0" fontId="11" fillId="0" borderId="0" xfId="0" applyFont="1" applyBorder="1" applyAlignment="1" applyProtection="1">
      <alignment horizontal="center"/>
    </xf>
    <xf numFmtId="0" fontId="5" fillId="0" borderId="0" xfId="0" applyFont="1" applyAlignment="1" applyProtection="1">
      <alignment vertical="top"/>
    </xf>
    <xf numFmtId="164" fontId="4" fillId="4" borderId="27" xfId="0" applyNumberFormat="1" applyFont="1" applyFill="1" applyBorder="1" applyAlignment="1" applyProtection="1">
      <alignment horizontal="left" vertical="center"/>
      <protection locked="0"/>
    </xf>
    <xf numFmtId="0" fontId="7" fillId="4" borderId="27" xfId="0" applyFont="1" applyFill="1" applyBorder="1" applyAlignment="1" applyProtection="1">
      <alignment horizontal="center" vertical="top" wrapText="1"/>
      <protection locked="0"/>
    </xf>
    <xf numFmtId="0" fontId="5" fillId="0" borderId="0" xfId="1" applyFont="1"/>
    <xf numFmtId="0" fontId="6" fillId="0" borderId="0" xfId="0" applyFont="1" applyFill="1" applyBorder="1" applyProtection="1"/>
    <xf numFmtId="0" fontId="14" fillId="0" borderId="0" xfId="0" applyFont="1" applyProtection="1"/>
    <xf numFmtId="0" fontId="15" fillId="0" borderId="0" xfId="1" applyFont="1"/>
    <xf numFmtId="0" fontId="17" fillId="0" borderId="0" xfId="0" applyFont="1" applyAlignment="1" applyProtection="1">
      <alignment wrapText="1"/>
    </xf>
    <xf numFmtId="0" fontId="17" fillId="0" borderId="0" xfId="0" applyFont="1" applyProtection="1"/>
    <xf numFmtId="0" fontId="17" fillId="0" borderId="0" xfId="0" applyFont="1" applyAlignment="1" applyProtection="1">
      <alignment vertical="center"/>
    </xf>
    <xf numFmtId="0" fontId="15" fillId="0" borderId="0" xfId="0" applyFont="1" applyProtection="1"/>
    <xf numFmtId="0" fontId="18" fillId="0" borderId="0" xfId="0" applyFont="1" applyFill="1" applyAlignment="1" applyProtection="1">
      <alignment vertical="center"/>
    </xf>
    <xf numFmtId="2" fontId="4" fillId="0" borderId="39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vertical="center" wrapText="1"/>
    </xf>
    <xf numFmtId="0" fontId="7" fillId="0" borderId="4" xfId="0" applyFont="1" applyBorder="1" applyAlignment="1" applyProtection="1">
      <alignment vertical="center" wrapText="1"/>
    </xf>
    <xf numFmtId="0" fontId="17" fillId="0" borderId="0" xfId="0" applyFont="1" applyAlignment="1" applyProtection="1">
      <alignment vertical="center" wrapText="1"/>
    </xf>
    <xf numFmtId="0" fontId="1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9" fontId="9" fillId="0" borderId="32" xfId="0" applyNumberFormat="1" applyFont="1" applyBorder="1" applyAlignment="1" applyProtection="1">
      <alignment horizontal="center" vertical="center" wrapText="1"/>
    </xf>
    <xf numFmtId="0" fontId="9" fillId="0" borderId="33" xfId="0" applyFont="1" applyBorder="1" applyAlignment="1" applyProtection="1">
      <alignment horizontal="center" vertical="center" wrapText="1"/>
    </xf>
    <xf numFmtId="0" fontId="9" fillId="0" borderId="33" xfId="0" applyFont="1" applyBorder="1" applyAlignment="1" applyProtection="1">
      <alignment horizontal="left" vertical="center" wrapText="1"/>
    </xf>
    <xf numFmtId="0" fontId="9" fillId="0" borderId="34" xfId="0" applyFont="1" applyBorder="1" applyAlignment="1" applyProtection="1">
      <alignment horizontal="left" vertical="center" wrapText="1"/>
    </xf>
    <xf numFmtId="0" fontId="9" fillId="4" borderId="19" xfId="0" applyFont="1" applyFill="1" applyBorder="1" applyAlignment="1" applyProtection="1">
      <alignment vertical="center" wrapText="1" shrinkToFit="1"/>
      <protection locked="0"/>
    </xf>
    <xf numFmtId="2" fontId="9" fillId="0" borderId="20" xfId="0" applyNumberFormat="1" applyFont="1" applyBorder="1" applyAlignment="1" applyProtection="1">
      <alignment horizontal="center" vertical="center" wrapText="1"/>
    </xf>
    <xf numFmtId="2" fontId="9" fillId="0" borderId="22" xfId="0" applyNumberFormat="1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20" fillId="0" borderId="0" xfId="1" applyFont="1"/>
    <xf numFmtId="0" fontId="21" fillId="0" borderId="0" xfId="1" applyFont="1"/>
    <xf numFmtId="0" fontId="9" fillId="4" borderId="32" xfId="0" applyFont="1" applyFill="1" applyBorder="1" applyAlignment="1" applyProtection="1">
      <alignment vertical="center" wrapText="1" shrinkToFit="1"/>
      <protection locked="0"/>
    </xf>
    <xf numFmtId="1" fontId="9" fillId="0" borderId="33" xfId="0" applyNumberFormat="1" applyFont="1" applyBorder="1" applyAlignment="1" applyProtection="1">
      <alignment horizontal="center" vertical="center" wrapText="1"/>
    </xf>
    <xf numFmtId="2" fontId="9" fillId="0" borderId="34" xfId="0" applyNumberFormat="1" applyFont="1" applyBorder="1" applyAlignment="1" applyProtection="1">
      <alignment horizontal="center" vertical="center" wrapText="1"/>
    </xf>
    <xf numFmtId="2" fontId="9" fillId="0" borderId="33" xfId="0" applyNumberFormat="1" applyFont="1" applyBorder="1" applyAlignment="1" applyProtection="1">
      <alignment horizontal="center" vertical="center" wrapText="1"/>
    </xf>
    <xf numFmtId="0" fontId="9" fillId="0" borderId="34" xfId="0" applyFont="1" applyBorder="1" applyAlignment="1" applyProtection="1">
      <alignment horizontal="center" vertical="center" wrapText="1"/>
    </xf>
    <xf numFmtId="9" fontId="5" fillId="4" borderId="29" xfId="0" applyNumberFormat="1" applyFont="1" applyFill="1" applyBorder="1" applyAlignment="1" applyProtection="1">
      <alignment horizontal="center" vertical="top" wrapText="1"/>
      <protection locked="0"/>
    </xf>
    <xf numFmtId="0" fontId="5" fillId="0" borderId="30" xfId="0" applyFont="1" applyBorder="1" applyAlignment="1" applyProtection="1">
      <alignment horizontal="center" vertical="top" wrapText="1"/>
    </xf>
    <xf numFmtId="0" fontId="5" fillId="0" borderId="30" xfId="0" applyFont="1" applyBorder="1" applyAlignment="1" applyProtection="1">
      <alignment vertical="top" wrapText="1"/>
    </xf>
    <xf numFmtId="3" fontId="5" fillId="4" borderId="16" xfId="0" applyNumberFormat="1" applyFont="1" applyFill="1" applyBorder="1" applyAlignment="1" applyProtection="1">
      <alignment horizontal="center" vertical="top" wrapText="1" shrinkToFit="1"/>
      <protection locked="0"/>
    </xf>
    <xf numFmtId="2" fontId="5" fillId="0" borderId="17" xfId="0" applyNumberFormat="1" applyFont="1" applyBorder="1" applyAlignment="1" applyProtection="1">
      <alignment horizontal="center" vertical="top" wrapText="1"/>
    </xf>
    <xf numFmtId="2" fontId="5" fillId="0" borderId="18" xfId="0" applyNumberFormat="1" applyFont="1" applyBorder="1" applyAlignment="1" applyProtection="1">
      <alignment horizontal="center" vertical="top"/>
    </xf>
    <xf numFmtId="3" fontId="14" fillId="0" borderId="0" xfId="0" applyNumberFormat="1" applyFont="1" applyProtection="1"/>
    <xf numFmtId="0" fontId="14" fillId="0" borderId="0" xfId="1" applyFont="1"/>
    <xf numFmtId="9" fontId="5" fillId="4" borderId="19" xfId="0" applyNumberFormat="1" applyFont="1" applyFill="1" applyBorder="1" applyAlignment="1" applyProtection="1">
      <alignment horizontal="center" vertical="top" wrapText="1"/>
      <protection locked="0"/>
    </xf>
    <xf numFmtId="0" fontId="5" fillId="0" borderId="20" xfId="0" applyFont="1" applyBorder="1" applyAlignment="1" applyProtection="1">
      <alignment horizontal="center" vertical="top" wrapText="1"/>
    </xf>
    <xf numFmtId="0" fontId="5" fillId="0" borderId="20" xfId="0" applyFont="1" applyBorder="1" applyAlignment="1" applyProtection="1">
      <alignment vertical="top" wrapText="1"/>
    </xf>
    <xf numFmtId="0" fontId="5" fillId="0" borderId="22" xfId="0" applyFont="1" applyBorder="1" applyAlignment="1" applyProtection="1">
      <alignment vertical="top" wrapText="1"/>
    </xf>
    <xf numFmtId="0" fontId="5" fillId="4" borderId="19" xfId="0" applyFont="1" applyFill="1" applyBorder="1" applyAlignment="1" applyProtection="1">
      <alignment horizontal="center" vertical="top" wrapText="1" shrinkToFit="1"/>
      <protection locked="0"/>
    </xf>
    <xf numFmtId="2" fontId="5" fillId="0" borderId="22" xfId="0" applyNumberFormat="1" applyFont="1" applyBorder="1" applyAlignment="1" applyProtection="1">
      <alignment horizontal="center" vertical="top"/>
    </xf>
    <xf numFmtId="9" fontId="7" fillId="0" borderId="29" xfId="0" applyNumberFormat="1" applyFont="1" applyBorder="1" applyAlignment="1" applyProtection="1">
      <alignment horizontal="center" vertical="top" wrapText="1"/>
    </xf>
    <xf numFmtId="0" fontId="7" fillId="0" borderId="30" xfId="0" applyFont="1" applyBorder="1" applyAlignment="1" applyProtection="1">
      <alignment horizontal="center" vertical="top" wrapText="1"/>
    </xf>
    <xf numFmtId="0" fontId="7" fillId="4" borderId="16" xfId="0" applyFont="1" applyFill="1" applyBorder="1" applyAlignment="1" applyProtection="1">
      <alignment vertical="top" wrapText="1" shrinkToFit="1"/>
      <protection locked="0"/>
    </xf>
    <xf numFmtId="0" fontId="7" fillId="0" borderId="17" xfId="0" applyFont="1" applyBorder="1" applyAlignment="1" applyProtection="1">
      <alignment horizontal="center" vertical="top" wrapText="1"/>
    </xf>
    <xf numFmtId="2" fontId="7" fillId="0" borderId="17" xfId="0" applyNumberFormat="1" applyFont="1" applyBorder="1" applyAlignment="1" applyProtection="1">
      <alignment horizontal="center" vertical="top" wrapText="1"/>
    </xf>
    <xf numFmtId="2" fontId="7" fillId="0" borderId="18" xfId="0" applyNumberFormat="1" applyFont="1" applyBorder="1" applyAlignment="1" applyProtection="1">
      <alignment horizontal="center" vertical="top" wrapText="1"/>
    </xf>
    <xf numFmtId="0" fontId="17" fillId="0" borderId="0" xfId="1" applyFont="1"/>
    <xf numFmtId="0" fontId="7" fillId="0" borderId="0" xfId="1" applyFont="1"/>
    <xf numFmtId="9" fontId="7" fillId="0" borderId="19" xfId="0" applyNumberFormat="1" applyFont="1" applyBorder="1" applyAlignment="1" applyProtection="1">
      <alignment horizontal="center" vertical="top" wrapText="1"/>
    </xf>
    <xf numFmtId="0" fontId="7" fillId="0" borderId="20" xfId="0" applyFont="1" applyBorder="1" applyAlignment="1" applyProtection="1">
      <alignment horizontal="center" vertical="top" wrapText="1"/>
    </xf>
    <xf numFmtId="0" fontId="7" fillId="4" borderId="19" xfId="0" applyFont="1" applyFill="1" applyBorder="1" applyAlignment="1" applyProtection="1">
      <alignment vertical="top" wrapText="1" shrinkToFit="1"/>
      <protection locked="0"/>
    </xf>
    <xf numFmtId="0" fontId="7" fillId="0" borderId="18" xfId="0" applyFont="1" applyBorder="1" applyAlignment="1" applyProtection="1">
      <alignment horizontal="center" vertical="top" wrapText="1"/>
    </xf>
    <xf numFmtId="9" fontId="7" fillId="4" borderId="19" xfId="0" applyNumberFormat="1" applyFont="1" applyFill="1" applyBorder="1" applyAlignment="1" applyProtection="1">
      <alignment horizontal="center" vertical="top" wrapText="1"/>
      <protection locked="0"/>
    </xf>
    <xf numFmtId="0" fontId="7" fillId="4" borderId="20" xfId="0" applyFont="1" applyFill="1" applyBorder="1" applyAlignment="1" applyProtection="1">
      <alignment horizontal="center" vertical="top" wrapText="1"/>
    </xf>
    <xf numFmtId="2" fontId="7" fillId="0" borderId="22" xfId="0" applyNumberFormat="1" applyFont="1" applyBorder="1" applyAlignment="1" applyProtection="1">
      <alignment horizontal="center" vertical="top"/>
    </xf>
    <xf numFmtId="0" fontId="12" fillId="0" borderId="0" xfId="0" applyFont="1" applyBorder="1" applyProtection="1"/>
    <xf numFmtId="0" fontId="13" fillId="0" borderId="0" xfId="0" applyFont="1" applyBorder="1" applyProtection="1"/>
    <xf numFmtId="0" fontId="5" fillId="0" borderId="0" xfId="0" applyFont="1" applyBorder="1" applyProtection="1"/>
    <xf numFmtId="0" fontId="14" fillId="0" borderId="0" xfId="0" applyFont="1" applyBorder="1" applyProtection="1"/>
    <xf numFmtId="0" fontId="6" fillId="0" borderId="0" xfId="0" applyFont="1" applyAlignment="1" applyProtection="1">
      <alignment horizontal="left" vertical="center"/>
    </xf>
    <xf numFmtId="14" fontId="1" fillId="4" borderId="27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vertical="top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vertical="top"/>
    </xf>
    <xf numFmtId="164" fontId="11" fillId="0" borderId="0" xfId="0" applyNumberFormat="1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vertical="top"/>
    </xf>
    <xf numFmtId="0" fontId="13" fillId="0" borderId="0" xfId="1" applyFont="1" applyBorder="1" applyProtection="1"/>
    <xf numFmtId="0" fontId="12" fillId="0" borderId="0" xfId="1" applyFont="1" applyBorder="1" applyProtection="1"/>
    <xf numFmtId="164" fontId="4" fillId="0" borderId="0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vertical="top"/>
    </xf>
    <xf numFmtId="0" fontId="15" fillId="0" borderId="0" xfId="1" applyFont="1" applyBorder="1" applyProtection="1"/>
    <xf numFmtId="0" fontId="6" fillId="0" borderId="0" xfId="1" applyFont="1" applyBorder="1" applyProtection="1"/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top"/>
    </xf>
    <xf numFmtId="164" fontId="4" fillId="0" borderId="4" xfId="0" applyNumberFormat="1" applyFont="1" applyFill="1" applyBorder="1" applyAlignment="1" applyProtection="1">
      <alignment horizontal="left"/>
    </xf>
    <xf numFmtId="0" fontId="3" fillId="0" borderId="4" xfId="0" applyFont="1" applyFill="1" applyBorder="1" applyAlignment="1" applyProtection="1">
      <alignment horizontal="left" vertical="top"/>
    </xf>
    <xf numFmtId="0" fontId="0" fillId="0" borderId="0" xfId="0" applyFill="1" applyBorder="1" applyProtection="1"/>
    <xf numFmtId="0" fontId="16" fillId="0" borderId="0" xfId="0" applyFont="1" applyFill="1" applyBorder="1" applyProtection="1"/>
    <xf numFmtId="0" fontId="15" fillId="0" borderId="0" xfId="0" applyFont="1" applyAlignment="1" applyProtection="1">
      <alignment horizontal="left" vertical="center"/>
    </xf>
    <xf numFmtId="0" fontId="1" fillId="0" borderId="4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horizontal="left" vertical="top"/>
    </xf>
    <xf numFmtId="0" fontId="15" fillId="0" borderId="0" xfId="0" applyFont="1" applyFill="1" applyBorder="1" applyProtection="1"/>
    <xf numFmtId="0" fontId="6" fillId="0" borderId="0" xfId="1" applyFont="1" applyProtection="1"/>
    <xf numFmtId="0" fontId="5" fillId="0" borderId="0" xfId="0" applyFont="1" applyFill="1" applyBorder="1" applyAlignment="1" applyProtection="1">
      <alignment vertical="top" wrapText="1"/>
    </xf>
    <xf numFmtId="0" fontId="7" fillId="0" borderId="27" xfId="0" applyFont="1" applyFill="1" applyBorder="1" applyAlignment="1" applyProtection="1">
      <alignment horizontal="center" vertical="top" wrapText="1"/>
    </xf>
    <xf numFmtId="0" fontId="15" fillId="0" borderId="0" xfId="1" applyFont="1" applyProtection="1"/>
    <xf numFmtId="0" fontId="23" fillId="0" borderId="0" xfId="0" applyFont="1" applyAlignment="1" applyProtection="1">
      <alignment vertical="center" wrapText="1"/>
    </xf>
    <xf numFmtId="9" fontId="5" fillId="4" borderId="16" xfId="0" applyNumberFormat="1" applyFont="1" applyFill="1" applyBorder="1" applyAlignment="1" applyProtection="1">
      <alignment horizontal="center" vertical="top" wrapText="1"/>
      <protection locked="0"/>
    </xf>
    <xf numFmtId="0" fontId="5" fillId="0" borderId="17" xfId="0" applyFont="1" applyBorder="1" applyAlignment="1" applyProtection="1">
      <alignment horizontal="center" vertical="top" wrapText="1"/>
    </xf>
    <xf numFmtId="0" fontId="5" fillId="0" borderId="17" xfId="0" applyFont="1" applyBorder="1" applyAlignment="1" applyProtection="1">
      <alignment vertical="top" wrapText="1"/>
    </xf>
    <xf numFmtId="0" fontId="6" fillId="0" borderId="18" xfId="0" applyFont="1" applyBorder="1" applyAlignment="1" applyProtection="1">
      <alignment vertical="top" wrapText="1"/>
    </xf>
    <xf numFmtId="0" fontId="5" fillId="4" borderId="4" xfId="0" applyFont="1" applyFill="1" applyBorder="1" applyAlignment="1" applyProtection="1">
      <alignment horizontal="left" vertical="top" wrapText="1" shrinkToFit="1"/>
      <protection locked="0"/>
    </xf>
    <xf numFmtId="0" fontId="5" fillId="0" borderId="10" xfId="0" applyFont="1" applyBorder="1" applyAlignment="1" applyProtection="1">
      <alignment horizontal="center" vertical="top" wrapText="1"/>
    </xf>
    <xf numFmtId="2" fontId="5" fillId="0" borderId="41" xfId="0" applyNumberFormat="1" applyFont="1" applyBorder="1" applyAlignment="1" applyProtection="1">
      <alignment horizontal="center" vertical="top"/>
    </xf>
    <xf numFmtId="2" fontId="5" fillId="0" borderId="21" xfId="0" applyNumberFormat="1" applyFont="1" applyBorder="1" applyAlignment="1" applyProtection="1">
      <alignment horizontal="center" vertical="top"/>
    </xf>
    <xf numFmtId="2" fontId="9" fillId="0" borderId="21" xfId="0" applyNumberFormat="1" applyFont="1" applyBorder="1" applyAlignment="1" applyProtection="1">
      <alignment horizontal="center" vertical="center" wrapText="1"/>
    </xf>
    <xf numFmtId="2" fontId="7" fillId="0" borderId="41" xfId="0" applyNumberFormat="1" applyFont="1" applyBorder="1" applyAlignment="1" applyProtection="1">
      <alignment horizontal="center" vertical="top" wrapText="1"/>
    </xf>
    <xf numFmtId="2" fontId="6" fillId="0" borderId="41" xfId="0" applyNumberFormat="1" applyFont="1" applyBorder="1" applyAlignment="1" applyProtection="1">
      <alignment vertical="top"/>
    </xf>
    <xf numFmtId="2" fontId="5" fillId="0" borderId="41" xfId="0" applyNumberFormat="1" applyFont="1" applyBorder="1" applyAlignment="1" applyProtection="1">
      <alignment vertical="top"/>
    </xf>
    <xf numFmtId="2" fontId="9" fillId="0" borderId="42" xfId="0" applyNumberFormat="1" applyFont="1" applyBorder="1" applyAlignment="1" applyProtection="1">
      <alignment horizontal="center" vertical="center" wrapText="1"/>
    </xf>
    <xf numFmtId="0" fontId="7" fillId="0" borderId="41" xfId="0" applyFont="1" applyBorder="1" applyAlignment="1" applyProtection="1">
      <alignment horizontal="center" vertical="top" wrapText="1"/>
    </xf>
    <xf numFmtId="2" fontId="7" fillId="0" borderId="21" xfId="0" applyNumberFormat="1" applyFont="1" applyBorder="1" applyAlignment="1" applyProtection="1">
      <alignment horizontal="center" vertical="top"/>
    </xf>
    <xf numFmtId="0" fontId="9" fillId="0" borderId="42" xfId="0" applyFont="1" applyBorder="1" applyAlignment="1" applyProtection="1">
      <alignment horizontal="center" vertical="center" wrapText="1"/>
    </xf>
    <xf numFmtId="2" fontId="4" fillId="0" borderId="38" xfId="0" applyNumberFormat="1" applyFont="1" applyFill="1" applyBorder="1" applyAlignment="1" applyProtection="1">
      <alignment horizontal="center" vertical="center" wrapText="1"/>
    </xf>
    <xf numFmtId="0" fontId="5" fillId="0" borderId="40" xfId="0" applyFont="1" applyBorder="1" applyProtection="1"/>
    <xf numFmtId="0" fontId="7" fillId="0" borderId="40" xfId="0" applyFont="1" applyBorder="1" applyAlignment="1" applyProtection="1">
      <alignment vertical="center"/>
    </xf>
    <xf numFmtId="0" fontId="7" fillId="0" borderId="40" xfId="0" applyFont="1" applyBorder="1" applyProtection="1"/>
    <xf numFmtId="0" fontId="9" fillId="0" borderId="40" xfId="0" applyFont="1" applyBorder="1" applyAlignment="1" applyProtection="1">
      <alignment vertical="center"/>
    </xf>
    <xf numFmtId="0" fontId="6" fillId="0" borderId="40" xfId="0" applyFont="1" applyBorder="1" applyProtection="1"/>
    <xf numFmtId="0" fontId="4" fillId="0" borderId="40" xfId="0" applyFont="1" applyFill="1" applyBorder="1" applyAlignment="1" applyProtection="1">
      <alignment vertical="center"/>
    </xf>
    <xf numFmtId="0" fontId="25" fillId="0" borderId="0" xfId="2"/>
    <xf numFmtId="0" fontId="25" fillId="0" borderId="0" xfId="2" applyAlignment="1">
      <alignment horizontal="center"/>
    </xf>
    <xf numFmtId="0" fontId="25" fillId="0" borderId="0" xfId="2" applyAlignment="1">
      <alignment horizontal="left"/>
    </xf>
    <xf numFmtId="0" fontId="2" fillId="0" borderId="0" xfId="2" applyFont="1"/>
    <xf numFmtId="3" fontId="15" fillId="5" borderId="0" xfId="2" applyNumberFormat="1" applyFont="1" applyFill="1"/>
    <xf numFmtId="3" fontId="2" fillId="0" borderId="0" xfId="2" applyNumberFormat="1" applyFont="1"/>
    <xf numFmtId="0" fontId="15" fillId="0" borderId="0" xfId="2" applyFont="1"/>
    <xf numFmtId="0" fontId="15" fillId="0" borderId="0" xfId="2" applyFont="1" applyAlignment="1">
      <alignment horizontal="center"/>
    </xf>
    <xf numFmtId="0" fontId="15" fillId="0" borderId="0" xfId="2" applyFont="1" applyFill="1" applyBorder="1" applyAlignment="1">
      <alignment horizontal="center"/>
    </xf>
    <xf numFmtId="0" fontId="15" fillId="0" borderId="0" xfId="2" applyFont="1" applyFill="1" applyBorder="1"/>
    <xf numFmtId="1" fontId="26" fillId="6" borderId="27" xfId="2" applyNumberFormat="1" applyFont="1" applyFill="1" applyBorder="1"/>
    <xf numFmtId="0" fontId="2" fillId="0" borderId="43" xfId="2" applyFont="1" applyBorder="1"/>
    <xf numFmtId="0" fontId="15" fillId="0" borderId="43" xfId="2" applyFont="1" applyBorder="1"/>
    <xf numFmtId="0" fontId="15" fillId="0" borderId="43" xfId="2" applyFont="1" applyBorder="1" applyAlignment="1">
      <alignment horizontal="center"/>
    </xf>
    <xf numFmtId="0" fontId="2" fillId="0" borderId="0" xfId="2" applyFont="1" applyProtection="1"/>
    <xf numFmtId="0" fontId="2" fillId="0" borderId="0" xfId="2" applyFont="1" applyAlignment="1" applyProtection="1">
      <alignment horizontal="center"/>
    </xf>
    <xf numFmtId="0" fontId="27" fillId="0" borderId="0" xfId="2" applyFont="1" applyProtection="1"/>
    <xf numFmtId="1" fontId="27" fillId="0" borderId="0" xfId="2" applyNumberFormat="1" applyFont="1" applyProtection="1"/>
    <xf numFmtId="0" fontId="27" fillId="0" borderId="0" xfId="2" applyFont="1" applyAlignment="1" applyProtection="1">
      <alignment horizontal="center"/>
    </xf>
    <xf numFmtId="0" fontId="27" fillId="0" borderId="0" xfId="2" applyFont="1" applyAlignment="1" applyProtection="1">
      <alignment vertical="top"/>
    </xf>
    <xf numFmtId="0" fontId="28" fillId="0" borderId="0" xfId="2" applyFont="1" applyFill="1"/>
    <xf numFmtId="0" fontId="28" fillId="0" borderId="0" xfId="2" applyFont="1" applyFill="1" applyProtection="1"/>
    <xf numFmtId="0" fontId="29" fillId="0" borderId="0" xfId="2" applyFont="1" applyFill="1" applyAlignment="1" applyProtection="1">
      <alignment horizontal="center"/>
    </xf>
    <xf numFmtId="0" fontId="29" fillId="0" borderId="0" xfId="2" applyFont="1" applyFill="1" applyProtection="1"/>
    <xf numFmtId="0" fontId="2" fillId="0" borderId="0" xfId="2" applyFont="1" applyFill="1"/>
    <xf numFmtId="3" fontId="27" fillId="0" borderId="27" xfId="2" applyNumberFormat="1" applyFont="1" applyFill="1" applyBorder="1" applyProtection="1"/>
    <xf numFmtId="0" fontId="2" fillId="0" borderId="0" xfId="2" applyFont="1" applyFill="1" applyProtection="1"/>
    <xf numFmtId="0" fontId="27" fillId="0" borderId="0" xfId="2" applyFont="1" applyFill="1" applyBorder="1" applyAlignment="1" applyProtection="1">
      <alignment horizontal="center"/>
    </xf>
    <xf numFmtId="2" fontId="27" fillId="0" borderId="27" xfId="2" applyNumberFormat="1" applyFont="1" applyFill="1" applyBorder="1" applyProtection="1"/>
    <xf numFmtId="0" fontId="27" fillId="0" borderId="0" xfId="2" applyFont="1" applyFill="1" applyProtection="1"/>
    <xf numFmtId="1" fontId="27" fillId="0" borderId="0" xfId="2" applyNumberFormat="1" applyFont="1" applyFill="1" applyProtection="1"/>
    <xf numFmtId="0" fontId="27" fillId="0" borderId="0" xfId="2" applyFont="1" applyFill="1" applyAlignment="1" applyProtection="1">
      <alignment horizontal="center"/>
    </xf>
    <xf numFmtId="1" fontId="27" fillId="0" borderId="0" xfId="2" applyNumberFormat="1" applyFont="1" applyFill="1" applyBorder="1" applyAlignment="1" applyProtection="1">
      <alignment horizontal="center"/>
    </xf>
    <xf numFmtId="0" fontId="30" fillId="0" borderId="0" xfId="2" applyNumberFormat="1" applyFont="1" applyAlignment="1" applyProtection="1">
      <alignment horizontal="center"/>
    </xf>
    <xf numFmtId="0" fontId="30" fillId="0" borderId="0" xfId="2" applyNumberFormat="1" applyFont="1" applyProtection="1"/>
    <xf numFmtId="0" fontId="2" fillId="0" borderId="0" xfId="2" applyFont="1" applyProtection="1">
      <protection locked="0"/>
    </xf>
    <xf numFmtId="3" fontId="27" fillId="4" borderId="27" xfId="2" applyNumberFormat="1" applyFont="1" applyFill="1" applyBorder="1" applyProtection="1">
      <protection locked="0"/>
    </xf>
    <xf numFmtId="1" fontId="27" fillId="4" borderId="27" xfId="2" applyNumberFormat="1" applyFont="1" applyFill="1" applyBorder="1" applyProtection="1">
      <protection locked="0"/>
    </xf>
    <xf numFmtId="3" fontId="27" fillId="0" borderId="44" xfId="2" applyNumberFormat="1" applyFont="1" applyFill="1" applyBorder="1" applyProtection="1"/>
    <xf numFmtId="3" fontId="27" fillId="0" borderId="11" xfId="2" applyNumberFormat="1" applyFont="1" applyFill="1" applyBorder="1" applyProtection="1"/>
    <xf numFmtId="3" fontId="27" fillId="0" borderId="28" xfId="2" applyNumberFormat="1" applyFont="1" applyFill="1" applyBorder="1" applyProtection="1"/>
    <xf numFmtId="3" fontId="27" fillId="0" borderId="4" xfId="2" applyNumberFormat="1" applyFont="1" applyFill="1" applyBorder="1" applyProtection="1"/>
    <xf numFmtId="3" fontId="27" fillId="0" borderId="0" xfId="2" applyNumberFormat="1" applyFont="1" applyFill="1" applyBorder="1" applyProtection="1"/>
    <xf numFmtId="3" fontId="27" fillId="4" borderId="45" xfId="2" applyNumberFormat="1" applyFont="1" applyFill="1" applyBorder="1" applyProtection="1">
      <protection locked="0"/>
    </xf>
    <xf numFmtId="1" fontId="27" fillId="6" borderId="27" xfId="2" applyNumberFormat="1" applyFont="1" applyFill="1" applyBorder="1" applyProtection="1">
      <protection locked="0"/>
    </xf>
    <xf numFmtId="1" fontId="29" fillId="0" borderId="0" xfId="2" applyNumberFormat="1" applyFont="1" applyProtection="1"/>
    <xf numFmtId="14" fontId="28" fillId="4" borderId="27" xfId="2" applyNumberFormat="1" applyFont="1" applyFill="1" applyBorder="1" applyAlignment="1" applyProtection="1">
      <alignment horizontal="left" vertical="center"/>
      <protection locked="0"/>
    </xf>
    <xf numFmtId="0" fontId="2" fillId="0" borderId="0" xfId="2" applyFont="1" applyAlignment="1" applyProtection="1">
      <alignment vertical="top"/>
    </xf>
    <xf numFmtId="0" fontId="25" fillId="0" borderId="0" xfId="2" applyFill="1" applyBorder="1"/>
    <xf numFmtId="0" fontId="25" fillId="0" borderId="0" xfId="2" applyFill="1" applyBorder="1" applyProtection="1">
      <protection locked="0"/>
    </xf>
    <xf numFmtId="0" fontId="3" fillId="0" borderId="0" xfId="2" applyFont="1" applyFill="1" applyBorder="1" applyAlignment="1" applyProtection="1">
      <alignment horizontal="left" vertical="top"/>
      <protection locked="0"/>
    </xf>
    <xf numFmtId="0" fontId="3" fillId="0" borderId="4" xfId="2" applyFont="1" applyFill="1" applyBorder="1" applyAlignment="1" applyProtection="1">
      <alignment horizontal="left" vertical="top"/>
      <protection locked="0"/>
    </xf>
    <xf numFmtId="164" fontId="4" fillId="0" borderId="4" xfId="2" applyNumberFormat="1" applyFont="1" applyFill="1" applyBorder="1" applyAlignment="1" applyProtection="1">
      <alignment horizontal="left"/>
      <protection locked="0"/>
    </xf>
    <xf numFmtId="0" fontId="2" fillId="0" borderId="0" xfId="2" applyFont="1" applyFill="1" applyBorder="1" applyAlignment="1" applyProtection="1">
      <alignment vertical="top"/>
    </xf>
    <xf numFmtId="0" fontId="25" fillId="0" borderId="0" xfId="2" applyAlignment="1">
      <alignment vertical="center"/>
    </xf>
    <xf numFmtId="0" fontId="25" fillId="0" borderId="0" xfId="2" applyAlignment="1" applyProtection="1">
      <alignment vertical="center"/>
      <protection locked="0"/>
    </xf>
    <xf numFmtId="164" fontId="9" fillId="4" borderId="27" xfId="2" applyNumberFormat="1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Border="1" applyAlignment="1" applyProtection="1">
      <alignment horizontal="left" vertical="center"/>
      <protection locked="0"/>
    </xf>
    <xf numFmtId="0" fontId="2" fillId="0" borderId="0" xfId="2" applyFont="1" applyAlignment="1" applyProtection="1">
      <alignment vertical="center"/>
    </xf>
    <xf numFmtId="0" fontId="25" fillId="0" borderId="0" xfId="2" applyProtection="1">
      <protection locked="0"/>
    </xf>
    <xf numFmtId="0" fontId="25" fillId="0" borderId="0" xfId="2" applyFill="1" applyBorder="1" applyProtection="1"/>
    <xf numFmtId="164" fontId="4" fillId="0" borderId="0" xfId="2" applyNumberFormat="1" applyFont="1" applyFill="1" applyBorder="1" applyAlignment="1" applyProtection="1">
      <alignment horizontal="left"/>
      <protection locked="0"/>
    </xf>
    <xf numFmtId="0" fontId="3" fillId="0" borderId="0" xfId="2" applyFont="1" applyFill="1" applyBorder="1" applyAlignment="1" applyProtection="1">
      <alignment vertical="top"/>
      <protection locked="0"/>
    </xf>
    <xf numFmtId="164" fontId="4" fillId="0" borderId="0" xfId="2" applyNumberFormat="1" applyFont="1" applyFill="1" applyBorder="1" applyAlignment="1" applyProtection="1">
      <alignment horizontal="right"/>
      <protection locked="0"/>
    </xf>
    <xf numFmtId="0" fontId="3" fillId="0" borderId="0" xfId="2" applyFont="1" applyFill="1" applyBorder="1" applyAlignment="1" applyProtection="1">
      <alignment horizontal="center"/>
    </xf>
    <xf numFmtId="0" fontId="3" fillId="0" borderId="0" xfId="2" applyFont="1" applyFill="1" applyBorder="1" applyProtection="1"/>
    <xf numFmtId="0" fontId="2" fillId="4" borderId="16" xfId="0" applyFont="1" applyFill="1" applyBorder="1" applyAlignment="1" applyProtection="1">
      <alignment vertical="top" wrapText="1" shrinkToFit="1"/>
      <protection locked="0"/>
    </xf>
    <xf numFmtId="0" fontId="2" fillId="4" borderId="19" xfId="0" applyFont="1" applyFill="1" applyBorder="1" applyAlignment="1" applyProtection="1">
      <alignment vertical="top" wrapText="1" shrinkToFit="1"/>
      <protection locked="0"/>
    </xf>
    <xf numFmtId="0" fontId="9" fillId="2" borderId="13" xfId="0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 wrapText="1"/>
    </xf>
    <xf numFmtId="0" fontId="7" fillId="0" borderId="30" xfId="0" applyFont="1" applyBorder="1" applyAlignment="1" applyProtection="1">
      <alignment horizontal="left" vertical="top" wrapText="1"/>
    </xf>
    <xf numFmtId="0" fontId="7" fillId="0" borderId="31" xfId="0" applyFont="1" applyBorder="1" applyAlignment="1" applyProtection="1">
      <alignment horizontal="left" vertical="top" wrapText="1"/>
    </xf>
    <xf numFmtId="0" fontId="7" fillId="0" borderId="21" xfId="0" applyFont="1" applyBorder="1" applyAlignment="1" applyProtection="1">
      <alignment horizontal="left" vertical="top" wrapText="1" shrinkToFit="1"/>
    </xf>
    <xf numFmtId="0" fontId="7" fillId="0" borderId="35" xfId="0" applyFont="1" applyBorder="1" applyAlignment="1" applyProtection="1">
      <alignment horizontal="left" vertical="top" wrapText="1" shrinkToFit="1"/>
    </xf>
    <xf numFmtId="0" fontId="7" fillId="0" borderId="21" xfId="0" applyFont="1" applyBorder="1" applyAlignment="1" applyProtection="1">
      <alignment horizontal="left" vertical="top"/>
    </xf>
    <xf numFmtId="0" fontId="7" fillId="0" borderId="35" xfId="0" applyFont="1" applyBorder="1" applyAlignment="1" applyProtection="1">
      <alignment horizontal="left" vertical="top"/>
    </xf>
    <xf numFmtId="0" fontId="7" fillId="0" borderId="13" xfId="0" applyFont="1" applyBorder="1" applyAlignment="1" applyProtection="1">
      <alignment horizontal="center" vertical="top" wrapText="1" shrinkToFit="1"/>
    </xf>
    <xf numFmtId="0" fontId="7" fillId="0" borderId="14" xfId="0" applyFont="1" applyBorder="1" applyAlignment="1" applyProtection="1">
      <alignment horizontal="center" vertical="top" wrapText="1" shrinkToFit="1"/>
    </xf>
    <xf numFmtId="0" fontId="7" fillId="4" borderId="5" xfId="0" applyFont="1" applyFill="1" applyBorder="1" applyAlignment="1" applyProtection="1">
      <alignment horizontal="center" vertical="center" wrapText="1" shrinkToFit="1"/>
      <protection locked="0"/>
    </xf>
    <xf numFmtId="0" fontId="7" fillId="4" borderId="6" xfId="0" applyFont="1" applyFill="1" applyBorder="1" applyAlignment="1" applyProtection="1">
      <alignment horizontal="center" vertical="center" wrapText="1" shrinkToFit="1"/>
      <protection locked="0"/>
    </xf>
    <xf numFmtId="0" fontId="7" fillId="4" borderId="7" xfId="0" applyFont="1" applyFill="1" applyBorder="1" applyAlignment="1" applyProtection="1">
      <alignment horizontal="center" vertical="center" wrapText="1" shrinkToFit="1"/>
      <protection locked="0"/>
    </xf>
    <xf numFmtId="0" fontId="7" fillId="4" borderId="13" xfId="0" applyFont="1" applyFill="1" applyBorder="1" applyAlignment="1" applyProtection="1">
      <alignment horizontal="center" vertical="top" wrapText="1" shrinkToFit="1"/>
      <protection locked="0"/>
    </xf>
    <xf numFmtId="0" fontId="7" fillId="4" borderId="14" xfId="0" applyFont="1" applyFill="1" applyBorder="1" applyAlignment="1" applyProtection="1">
      <alignment horizontal="center" vertical="top" wrapText="1" shrinkToFit="1"/>
      <protection locked="0"/>
    </xf>
    <xf numFmtId="0" fontId="7" fillId="4" borderId="15" xfId="0" applyFont="1" applyFill="1" applyBorder="1" applyAlignment="1" applyProtection="1">
      <alignment horizontal="center" vertical="top" wrapText="1" shrinkToFit="1"/>
      <protection locked="0"/>
    </xf>
    <xf numFmtId="0" fontId="5" fillId="4" borderId="23" xfId="0" applyFont="1" applyFill="1" applyBorder="1" applyAlignment="1" applyProtection="1">
      <alignment horizontal="left" vertical="top" wrapText="1" shrinkToFit="1"/>
      <protection locked="0"/>
    </xf>
    <xf numFmtId="0" fontId="5" fillId="4" borderId="4" xfId="0" applyFont="1" applyFill="1" applyBorder="1" applyAlignment="1" applyProtection="1">
      <alignment horizontal="left" vertical="top" wrapText="1" shrinkToFit="1"/>
      <protection locked="0"/>
    </xf>
    <xf numFmtId="0" fontId="5" fillId="4" borderId="28" xfId="0" applyFont="1" applyFill="1" applyBorder="1" applyAlignment="1" applyProtection="1">
      <alignment horizontal="left" vertical="top" wrapText="1" shrinkToFit="1"/>
      <protection locked="0"/>
    </xf>
    <xf numFmtId="0" fontId="3" fillId="4" borderId="13" xfId="0" applyFont="1" applyFill="1" applyBorder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vertical="center"/>
      <protection locked="0"/>
    </xf>
    <xf numFmtId="0" fontId="3" fillId="4" borderId="15" xfId="0" applyFont="1" applyFill="1" applyBorder="1" applyAlignment="1" applyProtection="1">
      <alignment vertical="center"/>
      <protection locked="0"/>
    </xf>
    <xf numFmtId="0" fontId="7" fillId="4" borderId="13" xfId="0" applyFont="1" applyFill="1" applyBorder="1" applyAlignment="1" applyProtection="1">
      <alignment horizontal="left" vertical="top" wrapText="1" shrinkToFit="1"/>
      <protection locked="0"/>
    </xf>
    <xf numFmtId="0" fontId="7" fillId="4" borderId="14" xfId="0" applyFont="1" applyFill="1" applyBorder="1" applyAlignment="1" applyProtection="1">
      <alignment horizontal="left" vertical="top" wrapText="1" shrinkToFit="1"/>
      <protection locked="0"/>
    </xf>
    <xf numFmtId="0" fontId="7" fillId="4" borderId="15" xfId="0" applyFont="1" applyFill="1" applyBorder="1" applyAlignment="1" applyProtection="1">
      <alignment horizontal="left" vertical="top" wrapText="1" shrinkToFit="1"/>
      <protection locked="0"/>
    </xf>
    <xf numFmtId="0" fontId="7" fillId="0" borderId="0" xfId="0" applyFont="1" applyAlignment="1" applyProtection="1">
      <alignment horizontal="left" vertical="top" wrapText="1"/>
    </xf>
    <xf numFmtId="0" fontId="7" fillId="0" borderId="20" xfId="0" applyFont="1" applyBorder="1" applyAlignment="1" applyProtection="1">
      <alignment horizontal="left" vertical="top" wrapText="1"/>
    </xf>
    <xf numFmtId="0" fontId="7" fillId="0" borderId="22" xfId="0" applyFont="1" applyBorder="1" applyAlignment="1" applyProtection="1">
      <alignment horizontal="left" vertical="top" wrapText="1"/>
    </xf>
    <xf numFmtId="0" fontId="1" fillId="4" borderId="13" xfId="0" applyFont="1" applyFill="1" applyBorder="1" applyAlignment="1" applyProtection="1">
      <alignment horizontal="left" vertical="center" wrapText="1"/>
      <protection locked="0"/>
    </xf>
    <xf numFmtId="0" fontId="1" fillId="4" borderId="14" xfId="0" applyFont="1" applyFill="1" applyBorder="1" applyAlignment="1" applyProtection="1">
      <alignment horizontal="left" vertical="center" wrapText="1"/>
      <protection locked="0"/>
    </xf>
    <xf numFmtId="0" fontId="1" fillId="4" borderId="15" xfId="0" applyFont="1" applyFill="1" applyBorder="1" applyAlignment="1" applyProtection="1">
      <alignment horizontal="left" vertical="center" wrapText="1"/>
      <protection locked="0"/>
    </xf>
    <xf numFmtId="0" fontId="1" fillId="4" borderId="13" xfId="0" applyFont="1" applyFill="1" applyBorder="1" applyAlignment="1" applyProtection="1">
      <alignment horizontal="left" vertical="center"/>
      <protection locked="0"/>
    </xf>
    <xf numFmtId="0" fontId="1" fillId="4" borderId="14" xfId="0" applyFont="1" applyFill="1" applyBorder="1" applyAlignment="1" applyProtection="1">
      <alignment horizontal="left" vertical="center"/>
      <protection locked="0"/>
    </xf>
    <xf numFmtId="0" fontId="1" fillId="4" borderId="15" xfId="0" applyFont="1" applyFill="1" applyBorder="1" applyAlignment="1" applyProtection="1">
      <alignment horizontal="left" vertical="center"/>
      <protection locked="0"/>
    </xf>
    <xf numFmtId="1" fontId="27" fillId="4" borderId="13" xfId="2" applyNumberFormat="1" applyFont="1" applyFill="1" applyBorder="1" applyAlignment="1" applyProtection="1">
      <alignment horizontal="left" vertical="top" wrapText="1"/>
      <protection locked="0"/>
    </xf>
    <xf numFmtId="1" fontId="27" fillId="4" borderId="14" xfId="2" applyNumberFormat="1" applyFont="1" applyFill="1" applyBorder="1" applyAlignment="1" applyProtection="1">
      <alignment horizontal="left" vertical="top" wrapText="1"/>
      <protection locked="0"/>
    </xf>
    <xf numFmtId="1" fontId="27" fillId="4" borderId="15" xfId="2" applyNumberFormat="1" applyFont="1" applyFill="1" applyBorder="1" applyAlignment="1" applyProtection="1">
      <alignment horizontal="left" vertical="top" wrapText="1"/>
      <protection locked="0"/>
    </xf>
    <xf numFmtId="0" fontId="31" fillId="4" borderId="27" xfId="2" applyFont="1" applyFill="1" applyBorder="1" applyAlignment="1" applyProtection="1">
      <alignment horizontal="left" vertical="center"/>
      <protection locked="0"/>
    </xf>
    <xf numFmtId="0" fontId="29" fillId="4" borderId="13" xfId="2" applyFont="1" applyFill="1" applyBorder="1" applyAlignment="1" applyProtection="1">
      <alignment horizontal="left" vertical="top"/>
      <protection locked="0"/>
    </xf>
    <xf numFmtId="0" fontId="29" fillId="4" borderId="14" xfId="2" applyFont="1" applyFill="1" applyBorder="1" applyAlignment="1" applyProtection="1">
      <alignment horizontal="left" vertical="top"/>
      <protection locked="0"/>
    </xf>
    <xf numFmtId="0" fontId="29" fillId="4" borderId="15" xfId="2" applyFont="1" applyFill="1" applyBorder="1" applyAlignment="1" applyProtection="1">
      <alignment horizontal="left" vertical="top"/>
      <protection locked="0"/>
    </xf>
    <xf numFmtId="0" fontId="28" fillId="4" borderId="13" xfId="2" applyFont="1" applyFill="1" applyBorder="1" applyAlignment="1" applyProtection="1">
      <alignment horizontal="left" vertical="top" wrapText="1" shrinkToFit="1"/>
      <protection locked="0"/>
    </xf>
    <xf numFmtId="0" fontId="28" fillId="4" borderId="14" xfId="2" applyFont="1" applyFill="1" applyBorder="1" applyAlignment="1" applyProtection="1">
      <alignment horizontal="left" vertical="top" wrapText="1" shrinkToFit="1"/>
      <protection locked="0"/>
    </xf>
    <xf numFmtId="0" fontId="28" fillId="4" borderId="15" xfId="2" applyFont="1" applyFill="1" applyBorder="1" applyAlignment="1" applyProtection="1">
      <alignment horizontal="left" vertical="top" wrapText="1" shrinkToFit="1"/>
      <protection locked="0"/>
    </xf>
    <xf numFmtId="3" fontId="29" fillId="0" borderId="13" xfId="2" applyNumberFormat="1" applyFont="1" applyFill="1" applyBorder="1" applyAlignment="1" applyProtection="1">
      <alignment horizontal="center"/>
    </xf>
    <xf numFmtId="3" fontId="29" fillId="0" borderId="14" xfId="2" applyNumberFormat="1" applyFont="1" applyFill="1" applyBorder="1" applyAlignment="1" applyProtection="1">
      <alignment horizontal="center"/>
    </xf>
    <xf numFmtId="3" fontId="29" fillId="0" borderId="15" xfId="2" applyNumberFormat="1" applyFont="1" applyFill="1" applyBorder="1" applyAlignment="1" applyProtection="1">
      <alignment horizontal="center"/>
    </xf>
    <xf numFmtId="0" fontId="9" fillId="2" borderId="15" xfId="0" applyFont="1" applyFill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top" wrapText="1" shrinkToFit="1"/>
    </xf>
    <xf numFmtId="1" fontId="27" fillId="4" borderId="13" xfId="2" applyNumberFormat="1" applyFont="1" applyFill="1" applyBorder="1" applyAlignment="1" applyProtection="1">
      <alignment horizontal="left" vertical="top"/>
      <protection locked="0"/>
    </xf>
    <xf numFmtId="1" fontId="27" fillId="4" borderId="14" xfId="2" applyNumberFormat="1" applyFont="1" applyFill="1" applyBorder="1" applyAlignment="1" applyProtection="1">
      <alignment horizontal="left" vertical="top"/>
      <protection locked="0"/>
    </xf>
    <xf numFmtId="1" fontId="27" fillId="4" borderId="15" xfId="2" applyNumberFormat="1" applyFont="1" applyFill="1" applyBorder="1" applyAlignment="1" applyProtection="1">
      <alignment horizontal="left" vertical="top"/>
      <protection locked="0"/>
    </xf>
  </cellXfs>
  <cellStyles count="3">
    <cellStyle name="Standard" xfId="0" builtinId="0"/>
    <cellStyle name="Standard 2" xfId="1"/>
    <cellStyle name="Standard 3" xfId="2"/>
  </cellStyles>
  <dxfs count="22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6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6" tint="0.59996337778862885"/>
        </patternFill>
      </fill>
      <border>
        <left/>
        <right/>
        <top/>
        <bottom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FF9999"/>
      <color rgb="FFFFDD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0"/>
  <sheetViews>
    <sheetView tabSelected="1" zoomScale="85" zoomScaleNormal="85" workbookViewId="0">
      <selection activeCell="C3" sqref="C3"/>
    </sheetView>
  </sheetViews>
  <sheetFormatPr baseColWidth="10" defaultRowHeight="12.75" outlineLevelRow="1" outlineLevelCol="1" x14ac:dyDescent="0.2"/>
  <cols>
    <col min="1" max="1" width="11.7109375" style="2" customWidth="1"/>
    <col min="2" max="2" width="7.28515625" style="2" customWidth="1"/>
    <col min="3" max="3" width="16" style="2" customWidth="1"/>
    <col min="4" max="4" width="45.140625" style="2" customWidth="1" outlineLevel="1"/>
    <col min="5" max="5" width="18.5703125" style="2" customWidth="1"/>
    <col min="6" max="6" width="7.42578125" style="2" customWidth="1"/>
    <col min="7" max="7" width="11.7109375" style="2" customWidth="1"/>
    <col min="8" max="8" width="18.5703125" style="2" customWidth="1"/>
    <col min="9" max="9" width="7.42578125" style="2" customWidth="1"/>
    <col min="10" max="10" width="11.7109375" style="2" customWidth="1"/>
    <col min="11" max="11" width="18.5703125" style="2" customWidth="1" outlineLevel="1"/>
    <col min="12" max="12" width="7.42578125" style="2" customWidth="1" outlineLevel="1"/>
    <col min="13" max="13" width="11.7109375" style="2" customWidth="1" outlineLevel="1"/>
    <col min="14" max="14" width="18.5703125" style="2" customWidth="1"/>
    <col min="15" max="15" width="7.42578125" style="2" customWidth="1"/>
    <col min="16" max="16" width="11.7109375" style="2" customWidth="1"/>
    <col min="17" max="17" width="18.5703125" style="2" customWidth="1" outlineLevel="1"/>
    <col min="18" max="18" width="7.42578125" style="2" customWidth="1" outlineLevel="1"/>
    <col min="19" max="19" width="11.7109375" style="2" customWidth="1" outlineLevel="1"/>
    <col min="20" max="20" width="11.42578125" style="2"/>
    <col min="21" max="22" width="11.42578125" style="58"/>
    <col min="23" max="23" width="15.7109375" style="58" customWidth="1"/>
    <col min="24" max="24" width="22.7109375" style="58" bestFit="1" customWidth="1"/>
    <col min="25" max="25" width="12.7109375" style="58" bestFit="1" customWidth="1"/>
    <col min="26" max="26" width="16.42578125" style="58" bestFit="1" customWidth="1"/>
    <col min="27" max="27" width="11.42578125" style="58"/>
    <col min="28" max="16384" width="11.42578125" style="2"/>
  </cols>
  <sheetData>
    <row r="1" spans="1:27" s="129" customFormat="1" ht="18" customHeight="1" x14ac:dyDescent="0.3">
      <c r="A1" s="49" t="s">
        <v>63</v>
      </c>
      <c r="B1" s="50"/>
      <c r="C1" s="51"/>
      <c r="D1" s="126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17"/>
      <c r="U1" s="118"/>
      <c r="V1" s="118"/>
      <c r="W1" s="118"/>
      <c r="X1" s="118"/>
      <c r="Y1" s="118"/>
      <c r="Z1" s="118"/>
      <c r="AA1" s="128"/>
    </row>
    <row r="2" spans="1:27" s="133" customFormat="1" ht="18" customHeight="1" x14ac:dyDescent="0.25">
      <c r="A2" s="46"/>
      <c r="B2" s="47"/>
      <c r="C2" s="48"/>
      <c r="D2" s="130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19"/>
      <c r="U2" s="120"/>
      <c r="V2" s="120"/>
      <c r="W2" s="120"/>
      <c r="X2" s="120"/>
      <c r="Y2" s="120"/>
      <c r="Z2" s="120"/>
      <c r="AA2" s="132"/>
    </row>
    <row r="3" spans="1:27" s="135" customFormat="1" ht="18" customHeight="1" x14ac:dyDescent="0.25">
      <c r="A3" s="21" t="s">
        <v>70</v>
      </c>
      <c r="B3" s="134"/>
      <c r="C3" s="53"/>
      <c r="D3" s="262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4"/>
      <c r="U3" s="136"/>
      <c r="V3" s="136"/>
      <c r="W3" s="136"/>
      <c r="X3" s="136"/>
      <c r="Y3" s="136"/>
      <c r="Z3" s="136"/>
      <c r="AA3" s="136"/>
    </row>
    <row r="4" spans="1:27" s="140" customFormat="1" ht="8.25" customHeight="1" x14ac:dyDescent="0.25">
      <c r="A4" s="123"/>
      <c r="B4" s="137"/>
      <c r="C4" s="137"/>
      <c r="D4" s="138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U4" s="141"/>
      <c r="V4" s="141"/>
      <c r="W4" s="141"/>
      <c r="X4" s="141"/>
      <c r="Y4" s="141"/>
      <c r="Z4" s="141"/>
      <c r="AA4" s="141"/>
    </row>
    <row r="5" spans="1:27" s="121" customFormat="1" ht="18" customHeight="1" x14ac:dyDescent="0.25">
      <c r="A5" s="124" t="s">
        <v>44</v>
      </c>
      <c r="C5" s="271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3"/>
      <c r="U5" s="142"/>
      <c r="V5" s="142"/>
      <c r="W5" s="142"/>
      <c r="X5" s="142"/>
      <c r="Y5" s="142"/>
      <c r="Z5" s="142"/>
      <c r="AA5" s="142"/>
    </row>
    <row r="6" spans="1:27" s="121" customFormat="1" ht="18" customHeight="1" x14ac:dyDescent="0.25">
      <c r="A6" s="124" t="s">
        <v>71</v>
      </c>
      <c r="C6" s="122"/>
      <c r="D6" s="274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6"/>
      <c r="U6" s="142"/>
      <c r="V6" s="142"/>
      <c r="W6" s="142"/>
      <c r="X6" s="142"/>
      <c r="Y6" s="142"/>
      <c r="Z6" s="142"/>
      <c r="AA6" s="142"/>
    </row>
    <row r="7" spans="1:27" s="56" customFormat="1" ht="14.25" customHeight="1" x14ac:dyDescent="0.2">
      <c r="A7" s="123"/>
      <c r="C7" s="143"/>
      <c r="D7" s="144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U7" s="146"/>
      <c r="V7" s="146"/>
      <c r="W7" s="146"/>
      <c r="X7" s="146"/>
      <c r="Y7" s="146"/>
      <c r="Z7" s="146"/>
      <c r="AA7" s="146"/>
    </row>
    <row r="8" spans="1:27" s="147" customFormat="1" ht="15" x14ac:dyDescent="0.2">
      <c r="A8" s="125" t="s">
        <v>73</v>
      </c>
      <c r="C8" s="148"/>
      <c r="D8" s="3"/>
      <c r="E8" s="52" t="s">
        <v>74</v>
      </c>
      <c r="F8" s="149">
        <v>1</v>
      </c>
      <c r="G8" s="3"/>
      <c r="H8" s="52" t="s">
        <v>75</v>
      </c>
      <c r="I8" s="149">
        <v>10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57" t="s">
        <v>66</v>
      </c>
      <c r="V8" s="57">
        <v>5</v>
      </c>
      <c r="W8" s="150">
        <v>10</v>
      </c>
      <c r="X8" s="150"/>
      <c r="Y8" s="150"/>
      <c r="Z8" s="150"/>
      <c r="AA8" s="150"/>
    </row>
    <row r="9" spans="1:27" s="147" customFormat="1" ht="18" x14ac:dyDescent="0.2">
      <c r="A9" s="5"/>
      <c r="B9" s="5"/>
      <c r="C9" s="5"/>
      <c r="D9" s="5"/>
      <c r="E9" s="5"/>
      <c r="F9" s="5"/>
      <c r="G9" s="5"/>
      <c r="H9" s="4"/>
      <c r="I9" s="4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57"/>
      <c r="V9" s="57"/>
      <c r="W9" s="150"/>
      <c r="X9" s="150"/>
      <c r="Y9" s="150"/>
      <c r="Z9" s="150"/>
      <c r="AA9" s="150"/>
    </row>
    <row r="10" spans="1:27" s="147" customFormat="1" ht="14.25" x14ac:dyDescent="0.2">
      <c r="A10" s="6"/>
      <c r="B10" s="6"/>
      <c r="C10" s="6"/>
      <c r="D10" s="6"/>
      <c r="E10" s="7"/>
      <c r="F10" s="8"/>
      <c r="G10" s="9"/>
      <c r="H10" s="9"/>
      <c r="I10" s="9"/>
      <c r="J10" s="9"/>
      <c r="K10" s="9"/>
      <c r="L10" s="9"/>
      <c r="M10" s="9"/>
      <c r="N10" s="9"/>
      <c r="O10" s="9"/>
      <c r="P10" s="9"/>
      <c r="Q10" s="7"/>
      <c r="R10" s="8"/>
      <c r="S10" s="9"/>
      <c r="T10" s="1"/>
      <c r="U10" s="57"/>
      <c r="V10" s="57"/>
      <c r="W10" s="57"/>
      <c r="X10" s="57"/>
      <c r="Y10" s="57"/>
      <c r="Z10" s="57"/>
      <c r="AA10" s="150"/>
    </row>
    <row r="11" spans="1:27" s="147" customFormat="1" ht="15" x14ac:dyDescent="0.2">
      <c r="A11" s="6"/>
      <c r="B11" s="6"/>
      <c r="C11" s="6"/>
      <c r="D11" s="6"/>
      <c r="E11" s="251" t="s">
        <v>45</v>
      </c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169"/>
      <c r="U11" s="57"/>
      <c r="V11" s="57"/>
      <c r="W11" s="57"/>
      <c r="X11" s="57"/>
      <c r="Y11" s="57"/>
      <c r="Z11" s="57"/>
      <c r="AA11" s="150"/>
    </row>
    <row r="12" spans="1:27" s="71" customFormat="1" ht="18" customHeight="1" x14ac:dyDescent="0.25">
      <c r="A12" s="65" t="s">
        <v>0</v>
      </c>
      <c r="B12" s="66" t="s">
        <v>1</v>
      </c>
      <c r="C12" s="67" t="s">
        <v>2</v>
      </c>
      <c r="D12" s="68" t="s">
        <v>3</v>
      </c>
      <c r="E12" s="253">
        <v>1</v>
      </c>
      <c r="F12" s="254"/>
      <c r="G12" s="255"/>
      <c r="H12" s="253">
        <v>2</v>
      </c>
      <c r="I12" s="254"/>
      <c r="J12" s="254"/>
      <c r="K12" s="253">
        <v>3</v>
      </c>
      <c r="L12" s="254"/>
      <c r="M12" s="254"/>
      <c r="N12" s="253">
        <v>4</v>
      </c>
      <c r="O12" s="254"/>
      <c r="P12" s="254"/>
      <c r="Q12" s="253">
        <v>5</v>
      </c>
      <c r="R12" s="254"/>
      <c r="S12" s="254"/>
      <c r="T12" s="170"/>
      <c r="U12" s="151" t="s">
        <v>84</v>
      </c>
      <c r="V12" s="151" t="s">
        <v>85</v>
      </c>
      <c r="W12" s="151" t="s">
        <v>86</v>
      </c>
      <c r="X12" s="151" t="s">
        <v>42</v>
      </c>
      <c r="Y12" s="151" t="s">
        <v>69</v>
      </c>
      <c r="Z12" s="151" t="s">
        <v>43</v>
      </c>
      <c r="AA12" s="151" t="s">
        <v>90</v>
      </c>
    </row>
    <row r="13" spans="1:27" ht="30" customHeight="1" x14ac:dyDescent="0.25">
      <c r="A13" s="11"/>
      <c r="B13" s="12"/>
      <c r="C13" s="13"/>
      <c r="D13" s="14"/>
      <c r="E13" s="256" t="s">
        <v>46</v>
      </c>
      <c r="F13" s="257"/>
      <c r="G13" s="258"/>
      <c r="H13" s="256" t="s">
        <v>46</v>
      </c>
      <c r="I13" s="257"/>
      <c r="J13" s="258"/>
      <c r="K13" s="256" t="s">
        <v>46</v>
      </c>
      <c r="L13" s="257"/>
      <c r="M13" s="258"/>
      <c r="N13" s="256" t="s">
        <v>46</v>
      </c>
      <c r="O13" s="257"/>
      <c r="P13" s="258"/>
      <c r="Q13" s="256" t="s">
        <v>46</v>
      </c>
      <c r="R13" s="257"/>
      <c r="S13" s="257"/>
      <c r="T13" s="171"/>
      <c r="U13" s="59"/>
      <c r="V13" s="59"/>
      <c r="W13" s="59"/>
      <c r="X13" s="59"/>
      <c r="Y13" s="59"/>
      <c r="Z13" s="60"/>
    </row>
    <row r="14" spans="1:27" ht="30" customHeight="1" x14ac:dyDescent="0.2">
      <c r="A14" s="15"/>
      <c r="B14" s="16"/>
      <c r="C14" s="17"/>
      <c r="D14" s="18"/>
      <c r="E14" s="19" t="s">
        <v>72</v>
      </c>
      <c r="F14" s="16" t="s">
        <v>4</v>
      </c>
      <c r="G14" s="20" t="s">
        <v>5</v>
      </c>
      <c r="H14" s="19" t="s">
        <v>72</v>
      </c>
      <c r="I14" s="16" t="s">
        <v>4</v>
      </c>
      <c r="J14" s="20" t="s">
        <v>5</v>
      </c>
      <c r="K14" s="19" t="s">
        <v>72</v>
      </c>
      <c r="L14" s="16" t="s">
        <v>4</v>
      </c>
      <c r="M14" s="20" t="s">
        <v>5</v>
      </c>
      <c r="N14" s="19" t="s">
        <v>72</v>
      </c>
      <c r="O14" s="16" t="s">
        <v>4</v>
      </c>
      <c r="P14" s="20" t="s">
        <v>5</v>
      </c>
      <c r="Q14" s="19" t="s">
        <v>72</v>
      </c>
      <c r="R14" s="16" t="s">
        <v>4</v>
      </c>
      <c r="S14" s="157" t="s">
        <v>5</v>
      </c>
      <c r="T14" s="169"/>
      <c r="U14" s="57"/>
      <c r="V14" s="57"/>
      <c r="W14" s="57"/>
      <c r="X14" s="57">
        <v>2</v>
      </c>
      <c r="Y14" s="57"/>
      <c r="Z14" s="57"/>
    </row>
    <row r="15" spans="1:27" s="82" customFormat="1" ht="32.25" customHeight="1" x14ac:dyDescent="0.2">
      <c r="A15" s="243" t="s">
        <v>6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172"/>
      <c r="U15" s="80"/>
      <c r="V15" s="80"/>
      <c r="W15" s="80"/>
      <c r="X15" s="80"/>
      <c r="Y15" s="80"/>
      <c r="Z15" s="80"/>
      <c r="AA15" s="81"/>
    </row>
    <row r="16" spans="1:27" s="55" customFormat="1" ht="14.25" customHeight="1" outlineLevel="1" x14ac:dyDescent="0.2">
      <c r="A16" s="88">
        <v>0</v>
      </c>
      <c r="B16" s="89" t="s">
        <v>49</v>
      </c>
      <c r="C16" s="90" t="s">
        <v>7</v>
      </c>
      <c r="D16" s="22" t="s">
        <v>8</v>
      </c>
      <c r="E16" s="91"/>
      <c r="F16" s="92">
        <f>IF(E16&lt;&gt;0,$I$8-($I$8-$F$8)/$Z16*(E16-$U16),0)</f>
        <v>0</v>
      </c>
      <c r="G16" s="93">
        <f>F16*$A16</f>
        <v>0</v>
      </c>
      <c r="H16" s="91"/>
      <c r="I16" s="92">
        <f>IF(H16&lt;&gt;0,$I$8-($I$8-$F$8)/$Z16*(H16-$U16),0)</f>
        <v>0</v>
      </c>
      <c r="J16" s="93">
        <f>I16*$A16</f>
        <v>0</v>
      </c>
      <c r="K16" s="91"/>
      <c r="L16" s="92">
        <f>IF(K16&lt;&gt;0,$I$8-($I$8-$F$8)/$Z16*(K16-$U16),0)</f>
        <v>0</v>
      </c>
      <c r="M16" s="93">
        <f>L16*$A16</f>
        <v>0</v>
      </c>
      <c r="N16" s="91"/>
      <c r="O16" s="92">
        <f>IF(N16&lt;&gt;0,$I$8-($I$8-$F$8)/$Z16*(N16-$U16),0)</f>
        <v>0</v>
      </c>
      <c r="P16" s="93">
        <f>O16*$A16</f>
        <v>0</v>
      </c>
      <c r="Q16" s="91"/>
      <c r="R16" s="92">
        <f>IF(Q16&lt;&gt;0,$I$8-($I$8-$F$8)/$Z16*(Q16-$U16),0)</f>
        <v>0</v>
      </c>
      <c r="S16" s="158">
        <f>R16*$A16</f>
        <v>0</v>
      </c>
      <c r="T16" s="169"/>
      <c r="U16" s="94">
        <f>MIN(Q16,N16,K16,H16,E16)</f>
        <v>0</v>
      </c>
      <c r="V16" s="94">
        <f>MAX(Q16,N16,K16,H16,E16)</f>
        <v>0</v>
      </c>
      <c r="W16" s="57" t="e">
        <f>V16/U16</f>
        <v>#DIV/0!</v>
      </c>
      <c r="X16" s="57" t="e">
        <f>IF(X$14&gt;W16,X$14,W16)</f>
        <v>#DIV/0!</v>
      </c>
      <c r="Y16" s="57" t="e">
        <f>X16*U16</f>
        <v>#DIV/0!</v>
      </c>
      <c r="Z16" s="94" t="e">
        <f>Y16-U16</f>
        <v>#DIV/0!</v>
      </c>
      <c r="AA16" s="95"/>
    </row>
    <row r="17" spans="1:27" s="55" customFormat="1" ht="14.25" customHeight="1" outlineLevel="1" x14ac:dyDescent="0.2">
      <c r="A17" s="96">
        <v>0</v>
      </c>
      <c r="B17" s="97" t="s">
        <v>50</v>
      </c>
      <c r="C17" s="98" t="s">
        <v>9</v>
      </c>
      <c r="D17" s="99"/>
      <c r="E17" s="100"/>
      <c r="F17" s="92">
        <f>IF(E17="",0,IF(E17&lt;10,$F$8,IF(E17&gt;100,$I$8,$I$8-($I$8-$F$8)/$Z17*(E17-$U17))))</f>
        <v>0</v>
      </c>
      <c r="G17" s="101">
        <f>F17*$A17</f>
        <v>0</v>
      </c>
      <c r="H17" s="100"/>
      <c r="I17" s="92">
        <f>IF(H17="",0,IF(H17&lt;10,$F$8,IF(H17&gt;100,$I$8,$I$8-($I$8-$F$8)/$Z17*(H17-$U17))))</f>
        <v>0</v>
      </c>
      <c r="J17" s="101">
        <f>I17*$A17</f>
        <v>0</v>
      </c>
      <c r="K17" s="100"/>
      <c r="L17" s="92">
        <f>IF(K17="",0,IF(K17&lt;10,$F$8,IF(K17&gt;100,$I$8,$I$8-($I$8-$F$8)/$Z17*(K17-$U17))))</f>
        <v>0</v>
      </c>
      <c r="M17" s="101">
        <f>L17*$A17</f>
        <v>0</v>
      </c>
      <c r="N17" s="100"/>
      <c r="O17" s="92">
        <f>IF(N17="",0,IF(N17&lt;10,$F$8,IF(N17&gt;100,$I$8,$I$8-($I$8-$F$8)/$Z17*(N17-$U17))))</f>
        <v>0</v>
      </c>
      <c r="P17" s="101">
        <f>O17*$A17</f>
        <v>0</v>
      </c>
      <c r="Q17" s="100"/>
      <c r="R17" s="92">
        <f>IF(Q17="",0,IF(Q17&lt;10,$F$8,IF(Q17&gt;100,$I$8,$I$8-($I$8-$F$8)/$Z17*(Q17-$U17))))</f>
        <v>0</v>
      </c>
      <c r="S17" s="159">
        <f>R17*$A17</f>
        <v>0</v>
      </c>
      <c r="T17" s="169"/>
      <c r="U17" s="57">
        <v>100</v>
      </c>
      <c r="V17" s="57">
        <v>10</v>
      </c>
      <c r="W17" s="57">
        <f>V17/U17</f>
        <v>0.1</v>
      </c>
      <c r="X17" s="57">
        <v>10</v>
      </c>
      <c r="Y17" s="57">
        <v>10</v>
      </c>
      <c r="Z17" s="94">
        <f>Y17-U17</f>
        <v>-90</v>
      </c>
      <c r="AA17" s="95"/>
    </row>
    <row r="18" spans="1:27" s="55" customFormat="1" ht="14.25" customHeight="1" x14ac:dyDescent="0.2">
      <c r="A18" s="152">
        <v>0</v>
      </c>
      <c r="B18" s="153" t="s">
        <v>87</v>
      </c>
      <c r="C18" s="154" t="s">
        <v>88</v>
      </c>
      <c r="D18" s="155" t="s">
        <v>89</v>
      </c>
      <c r="E18" s="91"/>
      <c r="F18" s="92">
        <f>IF(E18&lt;&gt;0,$I$8-($I$8-$F$8)/$Z18*(E18-$U18),0)</f>
        <v>0</v>
      </c>
      <c r="G18" s="101">
        <f>F18*$A18</f>
        <v>0</v>
      </c>
      <c r="H18" s="91"/>
      <c r="I18" s="92">
        <f>IF(H18&lt;&gt;0,$I$8-($I$8-$F$8)/$Z18*(H18-$U18),0)</f>
        <v>0</v>
      </c>
      <c r="J18" s="93">
        <f>I18*$A18</f>
        <v>0</v>
      </c>
      <c r="K18" s="91"/>
      <c r="L18" s="92">
        <f>IF(K18&lt;&gt;0,$I$8-($I$8-$F$8)/$Z18*(K18-$U18),0)</f>
        <v>0</v>
      </c>
      <c r="M18" s="93">
        <f>L18*$A18</f>
        <v>0</v>
      </c>
      <c r="N18" s="91"/>
      <c r="O18" s="92">
        <f>IF(N18&lt;&gt;0,$I$8-($I$8-$F$8)/$Z18*(N18-$U18),0)</f>
        <v>0</v>
      </c>
      <c r="P18" s="93">
        <f>O18*$A18</f>
        <v>0</v>
      </c>
      <c r="Q18" s="91"/>
      <c r="R18" s="92">
        <f>IF(Q18&lt;&gt;0,$I$8-($I$8-$F$8)/$Z18*(Q18-$U18),0)</f>
        <v>0</v>
      </c>
      <c r="S18" s="158">
        <f>R18*$A18</f>
        <v>0</v>
      </c>
      <c r="T18" s="169"/>
      <c r="U18" s="94">
        <f>MIN(Q18,N18,K18,H18,E18)</f>
        <v>0</v>
      </c>
      <c r="V18" s="94">
        <f>MAX(Q18,N18,K18,H18,E18)</f>
        <v>0</v>
      </c>
      <c r="W18" s="57" t="e">
        <f>V18/U18</f>
        <v>#DIV/0!</v>
      </c>
      <c r="X18" s="57" t="e">
        <f>IF(X$14&gt;W18,X$14,W18)</f>
        <v>#DIV/0!</v>
      </c>
      <c r="Y18" s="57" t="e">
        <f>X18*U18</f>
        <v>#DIV/0!</v>
      </c>
      <c r="Z18" s="94" t="e">
        <f>Y18-U18</f>
        <v>#DIV/0!</v>
      </c>
      <c r="AA18" s="95">
        <f>IF(SUM(A16:A17)&gt;0,1,0)</f>
        <v>0</v>
      </c>
    </row>
    <row r="19" spans="1:27" s="82" customFormat="1" ht="20.25" customHeight="1" x14ac:dyDescent="0.2">
      <c r="A19" s="72">
        <f>SUM(A16:A18)</f>
        <v>0</v>
      </c>
      <c r="B19" s="73"/>
      <c r="C19" s="74" t="s">
        <v>10</v>
      </c>
      <c r="D19" s="75"/>
      <c r="E19" s="76"/>
      <c r="F19" s="77">
        <f>SUM(F16:F18)</f>
        <v>0</v>
      </c>
      <c r="G19" s="78">
        <f>SUM(G16:G18)</f>
        <v>0</v>
      </c>
      <c r="H19" s="76"/>
      <c r="I19" s="77">
        <f>SUM(I16:I18)</f>
        <v>0</v>
      </c>
      <c r="J19" s="78">
        <f>SUM(J16:J18)</f>
        <v>0</v>
      </c>
      <c r="K19" s="76"/>
      <c r="L19" s="77">
        <f>SUM(L16:L18)</f>
        <v>0</v>
      </c>
      <c r="M19" s="78">
        <f>SUM(M16:M18)</f>
        <v>0</v>
      </c>
      <c r="N19" s="76"/>
      <c r="O19" s="77">
        <f>SUM(O16:O18)</f>
        <v>0</v>
      </c>
      <c r="P19" s="78">
        <f>SUM(P16:P18)</f>
        <v>0</v>
      </c>
      <c r="Q19" s="76"/>
      <c r="R19" s="77">
        <f>SUM(R16:R18)</f>
        <v>0</v>
      </c>
      <c r="S19" s="160">
        <f>SUM(S16:S18)</f>
        <v>0</v>
      </c>
      <c r="T19" s="172"/>
      <c r="U19" s="80"/>
      <c r="V19" s="80"/>
      <c r="W19" s="80"/>
      <c r="X19" s="80"/>
      <c r="Y19" s="80"/>
      <c r="Z19" s="80"/>
      <c r="AA19" s="81"/>
    </row>
    <row r="20" spans="1:27" s="82" customFormat="1" ht="32.25" customHeight="1" x14ac:dyDescent="0.2">
      <c r="A20" s="243" t="s">
        <v>11</v>
      </c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172"/>
      <c r="U20" s="80"/>
      <c r="V20" s="80"/>
      <c r="W20" s="80"/>
      <c r="X20" s="80"/>
      <c r="Y20" s="80"/>
      <c r="Z20" s="80"/>
      <c r="AA20" s="81"/>
    </row>
    <row r="21" spans="1:27" s="109" customFormat="1" ht="14.25" customHeight="1" x14ac:dyDescent="0.25">
      <c r="A21" s="102">
        <f>SUM(A22:A26)</f>
        <v>0</v>
      </c>
      <c r="B21" s="103" t="s">
        <v>51</v>
      </c>
      <c r="C21" s="245" t="s">
        <v>12</v>
      </c>
      <c r="D21" s="246"/>
      <c r="E21" s="104"/>
      <c r="F21" s="105">
        <f>SUM(F22:F26)</f>
        <v>0</v>
      </c>
      <c r="G21" s="106">
        <f>SUM(G22:G26)</f>
        <v>0</v>
      </c>
      <c r="H21" s="104"/>
      <c r="I21" s="105">
        <f>SUM(I22:I26)</f>
        <v>0</v>
      </c>
      <c r="J21" s="106">
        <f>SUM(J22:J26)</f>
        <v>0</v>
      </c>
      <c r="K21" s="104"/>
      <c r="L21" s="105">
        <f>SUM(L22:L26)</f>
        <v>0</v>
      </c>
      <c r="M21" s="106">
        <f>SUM(M22:M26)</f>
        <v>0</v>
      </c>
      <c r="N21" s="104"/>
      <c r="O21" s="105">
        <f>SUM(O22:O26)</f>
        <v>0</v>
      </c>
      <c r="P21" s="106">
        <f>SUM(P22:P26)</f>
        <v>0</v>
      </c>
      <c r="Q21" s="104"/>
      <c r="R21" s="105">
        <f>SUM(R22:R26)</f>
        <v>0</v>
      </c>
      <c r="S21" s="161">
        <f>SUM(S22:S26)</f>
        <v>0</v>
      </c>
      <c r="T21" s="171"/>
      <c r="U21" s="60"/>
      <c r="V21" s="60"/>
      <c r="W21" s="60"/>
      <c r="X21" s="60"/>
      <c r="Y21" s="60"/>
      <c r="Z21" s="60"/>
      <c r="AA21" s="108"/>
    </row>
    <row r="22" spans="1:27" ht="12.75" customHeight="1" outlineLevel="1" x14ac:dyDescent="0.2">
      <c r="A22" s="29"/>
      <c r="B22" s="24"/>
      <c r="C22" s="25"/>
      <c r="D22" s="26" t="s">
        <v>13</v>
      </c>
      <c r="E22" s="28"/>
      <c r="F22" s="30"/>
      <c r="G22" s="31">
        <f>F22*$A22</f>
        <v>0</v>
      </c>
      <c r="H22" s="28"/>
      <c r="I22" s="30"/>
      <c r="J22" s="31">
        <f>I22*$A22</f>
        <v>0</v>
      </c>
      <c r="K22" s="28"/>
      <c r="L22" s="30"/>
      <c r="M22" s="31">
        <f>L22*$A22</f>
        <v>0</v>
      </c>
      <c r="N22" s="28"/>
      <c r="O22" s="30"/>
      <c r="P22" s="31">
        <f>O22*$A22</f>
        <v>0</v>
      </c>
      <c r="Q22" s="28"/>
      <c r="R22" s="30"/>
      <c r="S22" s="162">
        <f>R22*$A22</f>
        <v>0</v>
      </c>
      <c r="T22" s="173"/>
      <c r="U22" s="62"/>
      <c r="V22" s="62"/>
      <c r="W22" s="62"/>
      <c r="X22" s="62"/>
      <c r="Y22" s="62"/>
      <c r="Z22" s="62"/>
    </row>
    <row r="23" spans="1:27" ht="12.75" customHeight="1" outlineLevel="1" x14ac:dyDescent="0.2">
      <c r="A23" s="29">
        <v>0</v>
      </c>
      <c r="B23" s="24"/>
      <c r="C23" s="25"/>
      <c r="D23" s="26" t="s">
        <v>14</v>
      </c>
      <c r="E23" s="28"/>
      <c r="F23" s="30"/>
      <c r="G23" s="31">
        <f>F23*$A23</f>
        <v>0</v>
      </c>
      <c r="H23" s="28"/>
      <c r="I23" s="30"/>
      <c r="J23" s="31">
        <f>I23*$A23</f>
        <v>0</v>
      </c>
      <c r="K23" s="28"/>
      <c r="L23" s="30"/>
      <c r="M23" s="31">
        <f>L23*$A23</f>
        <v>0</v>
      </c>
      <c r="N23" s="28"/>
      <c r="O23" s="30"/>
      <c r="P23" s="31">
        <f>O23*$A23</f>
        <v>0</v>
      </c>
      <c r="Q23" s="28"/>
      <c r="R23" s="30"/>
      <c r="S23" s="162">
        <f>R23*$A23</f>
        <v>0</v>
      </c>
      <c r="T23" s="173"/>
      <c r="U23" s="62"/>
      <c r="V23" s="62"/>
      <c r="W23" s="62"/>
      <c r="X23" s="62"/>
      <c r="Y23" s="62"/>
      <c r="Z23" s="62"/>
    </row>
    <row r="24" spans="1:27" ht="12.75" customHeight="1" outlineLevel="1" x14ac:dyDescent="0.2">
      <c r="A24" s="29">
        <v>0</v>
      </c>
      <c r="B24" s="24"/>
      <c r="C24" s="25"/>
      <c r="D24" s="26" t="s">
        <v>15</v>
      </c>
      <c r="E24" s="28"/>
      <c r="F24" s="30"/>
      <c r="G24" s="31">
        <f>F24*$A24</f>
        <v>0</v>
      </c>
      <c r="H24" s="28"/>
      <c r="I24" s="30"/>
      <c r="J24" s="31">
        <f>I24*$A24</f>
        <v>0</v>
      </c>
      <c r="K24" s="28"/>
      <c r="L24" s="30"/>
      <c r="M24" s="31">
        <f>L24*$A24</f>
        <v>0</v>
      </c>
      <c r="N24" s="28"/>
      <c r="O24" s="30"/>
      <c r="P24" s="31">
        <f>O24*$A24</f>
        <v>0</v>
      </c>
      <c r="Q24" s="28"/>
      <c r="R24" s="30"/>
      <c r="S24" s="162">
        <f>R24*$A24</f>
        <v>0</v>
      </c>
      <c r="T24" s="173"/>
      <c r="U24" s="62"/>
      <c r="V24" s="62"/>
      <c r="W24" s="62"/>
      <c r="X24" s="62"/>
      <c r="Y24" s="62"/>
      <c r="Z24" s="62"/>
    </row>
    <row r="25" spans="1:27" ht="12.75" customHeight="1" outlineLevel="1" x14ac:dyDescent="0.2">
      <c r="A25" s="29">
        <v>0</v>
      </c>
      <c r="B25" s="24"/>
      <c r="C25" s="25"/>
      <c r="D25" s="26" t="s">
        <v>16</v>
      </c>
      <c r="E25" s="28"/>
      <c r="F25" s="30"/>
      <c r="G25" s="31">
        <f>F25*$A25</f>
        <v>0</v>
      </c>
      <c r="H25" s="28"/>
      <c r="I25" s="30"/>
      <c r="J25" s="31">
        <f>I25*$A25</f>
        <v>0</v>
      </c>
      <c r="K25" s="28"/>
      <c r="L25" s="30"/>
      <c r="M25" s="31">
        <f>L25*$A25</f>
        <v>0</v>
      </c>
      <c r="N25" s="28"/>
      <c r="O25" s="30"/>
      <c r="P25" s="31">
        <f>O25*$A25</f>
        <v>0</v>
      </c>
      <c r="Q25" s="28"/>
      <c r="R25" s="30"/>
      <c r="S25" s="162">
        <f>R25*$A25</f>
        <v>0</v>
      </c>
      <c r="T25" s="173"/>
      <c r="U25" s="62"/>
      <c r="V25" s="62"/>
      <c r="W25" s="62"/>
      <c r="X25" s="62"/>
      <c r="Y25" s="62"/>
      <c r="Z25" s="62"/>
    </row>
    <row r="26" spans="1:27" ht="12.75" customHeight="1" outlineLevel="1" x14ac:dyDescent="0.2">
      <c r="A26" s="29">
        <v>0</v>
      </c>
      <c r="B26" s="24"/>
      <c r="C26" s="25"/>
      <c r="D26" s="26" t="s">
        <v>62</v>
      </c>
      <c r="E26" s="28"/>
      <c r="F26" s="30"/>
      <c r="G26" s="31">
        <f>F26*$A26</f>
        <v>0</v>
      </c>
      <c r="H26" s="28"/>
      <c r="I26" s="30"/>
      <c r="J26" s="31">
        <f>I26*$A26</f>
        <v>0</v>
      </c>
      <c r="K26" s="28"/>
      <c r="L26" s="30"/>
      <c r="M26" s="31">
        <f>L26*$A26</f>
        <v>0</v>
      </c>
      <c r="N26" s="28"/>
      <c r="O26" s="30"/>
      <c r="P26" s="31">
        <f>O26*$A26</f>
        <v>0</v>
      </c>
      <c r="Q26" s="28"/>
      <c r="R26" s="30"/>
      <c r="S26" s="162">
        <f>R26*$A26</f>
        <v>0</v>
      </c>
      <c r="T26" s="173"/>
      <c r="U26" s="62"/>
      <c r="V26" s="62"/>
      <c r="W26" s="62"/>
      <c r="X26" s="62"/>
      <c r="Y26" s="62"/>
      <c r="Z26" s="62"/>
    </row>
    <row r="27" spans="1:27" s="109" customFormat="1" ht="14.25" customHeight="1" x14ac:dyDescent="0.25">
      <c r="A27" s="110">
        <f>SUM(A28:A30)</f>
        <v>0</v>
      </c>
      <c r="B27" s="111" t="s">
        <v>52</v>
      </c>
      <c r="C27" s="247" t="s">
        <v>17</v>
      </c>
      <c r="D27" s="248"/>
      <c r="E27" s="112"/>
      <c r="F27" s="105">
        <f>SUM(F28:F30)</f>
        <v>0</v>
      </c>
      <c r="G27" s="106">
        <f>SUM(G28:G30)</f>
        <v>0</v>
      </c>
      <c r="H27" s="112"/>
      <c r="I27" s="105">
        <f>SUM(I28:I30)</f>
        <v>0</v>
      </c>
      <c r="J27" s="106">
        <f>SUM(J28:J30)</f>
        <v>0</v>
      </c>
      <c r="K27" s="112"/>
      <c r="L27" s="105">
        <f>SUM(L28:L30)</f>
        <v>0</v>
      </c>
      <c r="M27" s="106">
        <f>SUM(M28:M30)</f>
        <v>0</v>
      </c>
      <c r="N27" s="112"/>
      <c r="O27" s="105">
        <f>SUM(O28:O30)</f>
        <v>0</v>
      </c>
      <c r="P27" s="106">
        <f>SUM(P28:P30)</f>
        <v>0</v>
      </c>
      <c r="Q27" s="112"/>
      <c r="R27" s="105">
        <f>SUM(R28:R30)</f>
        <v>0</v>
      </c>
      <c r="S27" s="161">
        <f>SUM(S28:S30)</f>
        <v>0</v>
      </c>
      <c r="T27" s="171"/>
      <c r="U27" s="60"/>
      <c r="V27" s="60"/>
      <c r="W27" s="60"/>
      <c r="X27" s="60"/>
      <c r="Y27" s="60"/>
      <c r="Z27" s="60"/>
      <c r="AA27" s="108"/>
    </row>
    <row r="28" spans="1:27" ht="12.75" customHeight="1" outlineLevel="1" x14ac:dyDescent="0.2">
      <c r="A28" s="29">
        <v>0</v>
      </c>
      <c r="B28" s="24"/>
      <c r="C28" s="25"/>
      <c r="D28" s="26" t="s">
        <v>18</v>
      </c>
      <c r="E28" s="27"/>
      <c r="F28" s="32"/>
      <c r="G28" s="31">
        <f>F28*$A28</f>
        <v>0</v>
      </c>
      <c r="H28" s="27"/>
      <c r="I28" s="32"/>
      <c r="J28" s="31">
        <f>I28*$A28</f>
        <v>0</v>
      </c>
      <c r="K28" s="27"/>
      <c r="L28" s="32"/>
      <c r="M28" s="31">
        <f>L28*$A28</f>
        <v>0</v>
      </c>
      <c r="N28" s="27"/>
      <c r="O28" s="32"/>
      <c r="P28" s="31">
        <f>O28*$A28</f>
        <v>0</v>
      </c>
      <c r="Q28" s="27"/>
      <c r="R28" s="32"/>
      <c r="S28" s="162">
        <f>R28*$A28</f>
        <v>0</v>
      </c>
      <c r="T28" s="173"/>
      <c r="U28" s="62"/>
      <c r="V28" s="62"/>
      <c r="W28" s="62"/>
      <c r="X28" s="62"/>
      <c r="Y28" s="62"/>
      <c r="Z28" s="62"/>
    </row>
    <row r="29" spans="1:27" ht="12.75" customHeight="1" outlineLevel="1" x14ac:dyDescent="0.2">
      <c r="A29" s="29">
        <v>0</v>
      </c>
      <c r="B29" s="24"/>
      <c r="C29" s="25"/>
      <c r="D29" s="26" t="s">
        <v>61</v>
      </c>
      <c r="E29" s="27"/>
      <c r="F29" s="32"/>
      <c r="G29" s="31">
        <f>F29*$A29</f>
        <v>0</v>
      </c>
      <c r="H29" s="27"/>
      <c r="I29" s="32"/>
      <c r="J29" s="31">
        <f>I29*$A29</f>
        <v>0</v>
      </c>
      <c r="K29" s="27"/>
      <c r="L29" s="32"/>
      <c r="M29" s="31">
        <f>L29*$A29</f>
        <v>0</v>
      </c>
      <c r="N29" s="27"/>
      <c r="O29" s="32"/>
      <c r="P29" s="31">
        <f>O29*$A29</f>
        <v>0</v>
      </c>
      <c r="Q29" s="27"/>
      <c r="R29" s="32"/>
      <c r="S29" s="162">
        <f>R29*$A29</f>
        <v>0</v>
      </c>
      <c r="T29" s="173"/>
      <c r="U29" s="62"/>
      <c r="V29" s="62"/>
      <c r="W29" s="62"/>
      <c r="X29" s="62"/>
      <c r="Y29" s="62"/>
      <c r="Z29" s="62"/>
    </row>
    <row r="30" spans="1:27" ht="12.75" customHeight="1" outlineLevel="1" x14ac:dyDescent="0.2">
      <c r="A30" s="29">
        <v>0</v>
      </c>
      <c r="B30" s="24"/>
      <c r="C30" s="25"/>
      <c r="D30" s="26" t="s">
        <v>65</v>
      </c>
      <c r="E30" s="27"/>
      <c r="F30" s="32"/>
      <c r="G30" s="31">
        <f>F30*$A30</f>
        <v>0</v>
      </c>
      <c r="H30" s="27"/>
      <c r="I30" s="32"/>
      <c r="J30" s="31">
        <f>I30*$A30</f>
        <v>0</v>
      </c>
      <c r="K30" s="27"/>
      <c r="L30" s="32"/>
      <c r="M30" s="31">
        <f>L30*$A30</f>
        <v>0</v>
      </c>
      <c r="N30" s="27"/>
      <c r="O30" s="32"/>
      <c r="P30" s="31">
        <f>O30*$A30</f>
        <v>0</v>
      </c>
      <c r="Q30" s="27"/>
      <c r="R30" s="32"/>
      <c r="S30" s="162">
        <f>R30*$A30</f>
        <v>0</v>
      </c>
      <c r="T30" s="173"/>
      <c r="U30" s="62"/>
      <c r="V30" s="62"/>
      <c r="W30" s="62"/>
      <c r="X30" s="62"/>
      <c r="Y30" s="62"/>
      <c r="Z30" s="62"/>
    </row>
    <row r="31" spans="1:27" s="109" customFormat="1" ht="14.25" customHeight="1" x14ac:dyDescent="0.25">
      <c r="A31" s="110">
        <f>SUM(A32:A36)</f>
        <v>0</v>
      </c>
      <c r="B31" s="111" t="s">
        <v>53</v>
      </c>
      <c r="C31" s="249" t="s">
        <v>19</v>
      </c>
      <c r="D31" s="250"/>
      <c r="E31" s="112"/>
      <c r="F31" s="105">
        <f>SUM(F32:F36)</f>
        <v>0</v>
      </c>
      <c r="G31" s="106">
        <f>SUM(G32:G36)</f>
        <v>0</v>
      </c>
      <c r="H31" s="112"/>
      <c r="I31" s="105">
        <f>SUM(I32:I36)</f>
        <v>0</v>
      </c>
      <c r="J31" s="106">
        <f>SUM(J32:J36)</f>
        <v>0</v>
      </c>
      <c r="K31" s="112"/>
      <c r="L31" s="105">
        <f>SUM(L32:L36)</f>
        <v>0</v>
      </c>
      <c r="M31" s="106">
        <f>SUM(M32:M36)</f>
        <v>0</v>
      </c>
      <c r="N31" s="112"/>
      <c r="O31" s="105">
        <f>SUM(O32:O36)</f>
        <v>0</v>
      </c>
      <c r="P31" s="106">
        <f>SUM(P32:P36)</f>
        <v>0</v>
      </c>
      <c r="Q31" s="112"/>
      <c r="R31" s="105">
        <f>SUM(R32:R36)</f>
        <v>0</v>
      </c>
      <c r="S31" s="161">
        <f>SUM(S32:S36)</f>
        <v>0</v>
      </c>
      <c r="T31" s="171"/>
      <c r="U31" s="60"/>
      <c r="V31" s="60"/>
      <c r="W31" s="60"/>
      <c r="X31" s="60"/>
      <c r="Y31" s="60"/>
      <c r="Z31" s="60"/>
      <c r="AA31" s="108"/>
    </row>
    <row r="32" spans="1:27" ht="12.75" customHeight="1" outlineLevel="1" x14ac:dyDescent="0.2">
      <c r="A32" s="29">
        <v>0</v>
      </c>
      <c r="B32" s="24"/>
      <c r="C32" s="25"/>
      <c r="D32" s="26" t="s">
        <v>20</v>
      </c>
      <c r="E32" s="33"/>
      <c r="F32" s="34"/>
      <c r="G32" s="35">
        <f>F32*$A32</f>
        <v>0</v>
      </c>
      <c r="H32" s="33"/>
      <c r="I32" s="34"/>
      <c r="J32" s="35">
        <f>I32*$A32</f>
        <v>0</v>
      </c>
      <c r="K32" s="33"/>
      <c r="L32" s="34"/>
      <c r="M32" s="35">
        <f>L32*$A32</f>
        <v>0</v>
      </c>
      <c r="N32" s="33"/>
      <c r="O32" s="34"/>
      <c r="P32" s="35">
        <f>O32*$A32</f>
        <v>0</v>
      </c>
      <c r="Q32" s="33"/>
      <c r="R32" s="34"/>
      <c r="S32" s="163">
        <f>R32*$A32</f>
        <v>0</v>
      </c>
      <c r="T32" s="169"/>
      <c r="U32" s="57"/>
      <c r="V32" s="57"/>
      <c r="W32" s="57"/>
      <c r="X32" s="57"/>
      <c r="Y32" s="57"/>
      <c r="Z32" s="57"/>
    </row>
    <row r="33" spans="1:27" ht="12.75" customHeight="1" outlineLevel="1" x14ac:dyDescent="0.2">
      <c r="A33" s="29">
        <v>0</v>
      </c>
      <c r="B33" s="24"/>
      <c r="C33" s="25"/>
      <c r="D33" s="26" t="s">
        <v>21</v>
      </c>
      <c r="E33" s="33"/>
      <c r="F33" s="34"/>
      <c r="G33" s="35">
        <f>F33*$A33</f>
        <v>0</v>
      </c>
      <c r="H33" s="33"/>
      <c r="I33" s="34"/>
      <c r="J33" s="35">
        <f>I33*$A33</f>
        <v>0</v>
      </c>
      <c r="K33" s="33"/>
      <c r="L33" s="34"/>
      <c r="M33" s="35">
        <f>L33*$A33</f>
        <v>0</v>
      </c>
      <c r="N33" s="33"/>
      <c r="O33" s="34"/>
      <c r="P33" s="35">
        <f>O33*$A33</f>
        <v>0</v>
      </c>
      <c r="Q33" s="33"/>
      <c r="R33" s="34"/>
      <c r="S33" s="163">
        <f>R33*$A33</f>
        <v>0</v>
      </c>
      <c r="T33" s="169"/>
      <c r="U33" s="57"/>
      <c r="V33" s="57"/>
      <c r="W33" s="57"/>
      <c r="X33" s="57"/>
      <c r="Y33" s="57"/>
      <c r="Z33" s="57"/>
    </row>
    <row r="34" spans="1:27" ht="12.75" customHeight="1" outlineLevel="1" x14ac:dyDescent="0.2">
      <c r="A34" s="29">
        <v>0</v>
      </c>
      <c r="B34" s="24"/>
      <c r="C34" s="25"/>
      <c r="D34" s="26" t="s">
        <v>60</v>
      </c>
      <c r="E34" s="33"/>
      <c r="F34" s="34"/>
      <c r="G34" s="35">
        <f>F34*$A34</f>
        <v>0</v>
      </c>
      <c r="H34" s="33"/>
      <c r="I34" s="34"/>
      <c r="J34" s="35">
        <f>I34*$A34</f>
        <v>0</v>
      </c>
      <c r="K34" s="33"/>
      <c r="L34" s="34"/>
      <c r="M34" s="35">
        <f>L34*$A34</f>
        <v>0</v>
      </c>
      <c r="N34" s="33"/>
      <c r="O34" s="34"/>
      <c r="P34" s="35">
        <f>O34*$A34</f>
        <v>0</v>
      </c>
      <c r="Q34" s="33"/>
      <c r="R34" s="34"/>
      <c r="S34" s="163">
        <f>R34*$A34</f>
        <v>0</v>
      </c>
      <c r="T34" s="169"/>
      <c r="U34" s="57"/>
      <c r="V34" s="57"/>
      <c r="W34" s="57"/>
      <c r="X34" s="57"/>
      <c r="Y34" s="57"/>
      <c r="Z34" s="57"/>
    </row>
    <row r="35" spans="1:27" ht="12.75" customHeight="1" outlineLevel="1" x14ac:dyDescent="0.2">
      <c r="A35" s="29">
        <v>0</v>
      </c>
      <c r="B35" s="24"/>
      <c r="C35" s="25"/>
      <c r="D35" s="26" t="s">
        <v>22</v>
      </c>
      <c r="E35" s="33"/>
      <c r="F35" s="34"/>
      <c r="G35" s="35">
        <f>F35*$A35</f>
        <v>0</v>
      </c>
      <c r="H35" s="33"/>
      <c r="I35" s="34"/>
      <c r="J35" s="35">
        <f>I35*$A35</f>
        <v>0</v>
      </c>
      <c r="K35" s="33"/>
      <c r="L35" s="34"/>
      <c r="M35" s="35">
        <f>L35*$A35</f>
        <v>0</v>
      </c>
      <c r="N35" s="33"/>
      <c r="O35" s="34"/>
      <c r="P35" s="35">
        <f>O35*$A35</f>
        <v>0</v>
      </c>
      <c r="Q35" s="33"/>
      <c r="R35" s="34"/>
      <c r="S35" s="163">
        <f>R35*$A35</f>
        <v>0</v>
      </c>
      <c r="T35" s="169"/>
      <c r="U35" s="57"/>
      <c r="V35" s="57"/>
      <c r="W35" s="57"/>
      <c r="X35" s="57"/>
      <c r="Y35" s="57"/>
      <c r="Z35" s="57"/>
    </row>
    <row r="36" spans="1:27" ht="12.75" customHeight="1" outlineLevel="1" x14ac:dyDescent="0.2">
      <c r="A36" s="29">
        <v>0</v>
      </c>
      <c r="B36" s="24"/>
      <c r="C36" s="25"/>
      <c r="D36" s="26" t="s">
        <v>59</v>
      </c>
      <c r="E36" s="33"/>
      <c r="F36" s="34"/>
      <c r="G36" s="35">
        <f>F36*$A36</f>
        <v>0</v>
      </c>
      <c r="H36" s="33"/>
      <c r="I36" s="34"/>
      <c r="J36" s="35">
        <f>I36*$A36</f>
        <v>0</v>
      </c>
      <c r="K36" s="33"/>
      <c r="L36" s="34"/>
      <c r="M36" s="35">
        <f>L36*$A36</f>
        <v>0</v>
      </c>
      <c r="N36" s="33"/>
      <c r="O36" s="34"/>
      <c r="P36" s="35">
        <f>O36*$A36</f>
        <v>0</v>
      </c>
      <c r="Q36" s="33"/>
      <c r="R36" s="34"/>
      <c r="S36" s="163">
        <f>R36*$A36</f>
        <v>0</v>
      </c>
      <c r="T36" s="169"/>
      <c r="U36" s="57"/>
      <c r="V36" s="57"/>
      <c r="W36" s="57"/>
      <c r="X36" s="57"/>
      <c r="Y36" s="57"/>
      <c r="Z36" s="57"/>
    </row>
    <row r="37" spans="1:27" s="82" customFormat="1" ht="20.25" customHeight="1" x14ac:dyDescent="0.2">
      <c r="A37" s="72">
        <f>SUM(A21,A27,A31)</f>
        <v>0</v>
      </c>
      <c r="B37" s="73"/>
      <c r="C37" s="74" t="s">
        <v>23</v>
      </c>
      <c r="D37" s="75"/>
      <c r="E37" s="83"/>
      <c r="F37" s="84">
        <f>F21+F27+F31</f>
        <v>0</v>
      </c>
      <c r="G37" s="85">
        <f>G21+G27+G31</f>
        <v>0</v>
      </c>
      <c r="H37" s="83"/>
      <c r="I37" s="84">
        <f>I21+I27+I31</f>
        <v>0</v>
      </c>
      <c r="J37" s="85">
        <f>J21+J27+J31</f>
        <v>0</v>
      </c>
      <c r="K37" s="83"/>
      <c r="L37" s="84">
        <f>L21+L27+L31</f>
        <v>0</v>
      </c>
      <c r="M37" s="85">
        <f>M21+M27+M31</f>
        <v>0</v>
      </c>
      <c r="N37" s="83"/>
      <c r="O37" s="84">
        <f>O21+O27+O31</f>
        <v>0</v>
      </c>
      <c r="P37" s="85">
        <f>P21+P27+P31</f>
        <v>0</v>
      </c>
      <c r="Q37" s="83"/>
      <c r="R37" s="84">
        <f>R21+R27+R31</f>
        <v>0</v>
      </c>
      <c r="S37" s="164">
        <f>S21+S27+S31</f>
        <v>0</v>
      </c>
      <c r="T37" s="172"/>
      <c r="U37" s="80"/>
      <c r="V37" s="80"/>
      <c r="W37" s="80"/>
      <c r="X37" s="80"/>
      <c r="Y37" s="80"/>
      <c r="Z37" s="80"/>
      <c r="AA37" s="81"/>
    </row>
    <row r="38" spans="1:27" s="82" customFormat="1" ht="32.25" customHeight="1" x14ac:dyDescent="0.2">
      <c r="A38" s="243" t="s">
        <v>24</v>
      </c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172"/>
      <c r="U38" s="80"/>
      <c r="V38" s="80"/>
      <c r="W38" s="80"/>
      <c r="X38" s="80"/>
      <c r="Y38" s="80"/>
      <c r="Z38" s="80"/>
      <c r="AA38" s="81"/>
    </row>
    <row r="39" spans="1:27" s="109" customFormat="1" ht="14.25" customHeight="1" x14ac:dyDescent="0.25">
      <c r="A39" s="102">
        <f>SUM(A40:A44)</f>
        <v>0</v>
      </c>
      <c r="B39" s="103" t="s">
        <v>54</v>
      </c>
      <c r="C39" s="245" t="s">
        <v>25</v>
      </c>
      <c r="D39" s="246"/>
      <c r="E39" s="104"/>
      <c r="F39" s="105">
        <f>SUM(F40:F44)</f>
        <v>0</v>
      </c>
      <c r="G39" s="106">
        <f>SUM(G40:G44)</f>
        <v>0</v>
      </c>
      <c r="H39" s="104"/>
      <c r="I39" s="105">
        <f>SUM(I40:I44)</f>
        <v>0</v>
      </c>
      <c r="J39" s="106">
        <f>SUM(J40:J44)</f>
        <v>0</v>
      </c>
      <c r="K39" s="104"/>
      <c r="L39" s="105">
        <f>SUM(L40:L44)</f>
        <v>0</v>
      </c>
      <c r="M39" s="106">
        <f>SUM(M40:M44)</f>
        <v>0</v>
      </c>
      <c r="N39" s="104"/>
      <c r="O39" s="105">
        <f>SUM(O40:O44)</f>
        <v>0</v>
      </c>
      <c r="P39" s="106">
        <f>SUM(P40:P44)</f>
        <v>0</v>
      </c>
      <c r="Q39" s="104"/>
      <c r="R39" s="105">
        <f>SUM(R40:R44)</f>
        <v>0</v>
      </c>
      <c r="S39" s="161">
        <f>SUM(S40:S44)</f>
        <v>0</v>
      </c>
      <c r="T39" s="171"/>
      <c r="U39" s="60"/>
      <c r="V39" s="60"/>
      <c r="W39" s="60"/>
      <c r="X39" s="60"/>
      <c r="Y39" s="60"/>
      <c r="Z39" s="60"/>
      <c r="AA39" s="108"/>
    </row>
    <row r="40" spans="1:27" ht="12.75" customHeight="1" outlineLevel="1" x14ac:dyDescent="0.2">
      <c r="A40" s="29">
        <v>0</v>
      </c>
      <c r="B40" s="24"/>
      <c r="C40" s="25"/>
      <c r="D40" s="26" t="s">
        <v>82</v>
      </c>
      <c r="E40" s="28"/>
      <c r="F40" s="30"/>
      <c r="G40" s="31">
        <f>F40*$A40</f>
        <v>0</v>
      </c>
      <c r="H40" s="28"/>
      <c r="I40" s="30"/>
      <c r="J40" s="31">
        <f>I40*$A40</f>
        <v>0</v>
      </c>
      <c r="K40" s="28"/>
      <c r="L40" s="30"/>
      <c r="M40" s="31">
        <f>L40*$A40</f>
        <v>0</v>
      </c>
      <c r="N40" s="28"/>
      <c r="O40" s="30"/>
      <c r="P40" s="31">
        <f>O40*$A40</f>
        <v>0</v>
      </c>
      <c r="Q40" s="28"/>
      <c r="R40" s="30"/>
      <c r="S40" s="162">
        <f>R40*$A40</f>
        <v>0</v>
      </c>
      <c r="T40" s="173"/>
      <c r="U40" s="62"/>
      <c r="V40" s="62"/>
      <c r="W40" s="62"/>
      <c r="X40" s="62"/>
      <c r="Y40" s="62"/>
      <c r="Z40" s="62"/>
    </row>
    <row r="41" spans="1:27" ht="12.75" customHeight="1" outlineLevel="1" x14ac:dyDescent="0.2">
      <c r="A41" s="29">
        <v>0</v>
      </c>
      <c r="B41" s="24"/>
      <c r="C41" s="25"/>
      <c r="D41" s="26" t="s">
        <v>26</v>
      </c>
      <c r="E41" s="241"/>
      <c r="F41" s="30"/>
      <c r="G41" s="31">
        <f>F41*$A41</f>
        <v>0</v>
      </c>
      <c r="H41" s="241"/>
      <c r="I41" s="30"/>
      <c r="J41" s="31">
        <f>I41*$A41</f>
        <v>0</v>
      </c>
      <c r="K41" s="28"/>
      <c r="L41" s="30"/>
      <c r="M41" s="31">
        <f>L41*$A41</f>
        <v>0</v>
      </c>
      <c r="N41" s="28"/>
      <c r="O41" s="30"/>
      <c r="P41" s="31">
        <f>O41*$A41</f>
        <v>0</v>
      </c>
      <c r="Q41" s="28"/>
      <c r="R41" s="30"/>
      <c r="S41" s="162">
        <f>R41*$A41</f>
        <v>0</v>
      </c>
      <c r="T41" s="173"/>
      <c r="U41" s="62"/>
      <c r="V41" s="62"/>
      <c r="W41" s="62"/>
      <c r="X41" s="62"/>
      <c r="Y41" s="62"/>
      <c r="Z41" s="62"/>
    </row>
    <row r="42" spans="1:27" ht="12.75" customHeight="1" outlineLevel="1" x14ac:dyDescent="0.2">
      <c r="A42" s="29">
        <v>0</v>
      </c>
      <c r="B42" s="24"/>
      <c r="C42" s="25"/>
      <c r="D42" s="26" t="s">
        <v>83</v>
      </c>
      <c r="E42" s="28"/>
      <c r="F42" s="30"/>
      <c r="G42" s="31">
        <f>F42*$A42</f>
        <v>0</v>
      </c>
      <c r="H42" s="28"/>
      <c r="I42" s="30"/>
      <c r="J42" s="31">
        <f>I42*$A42</f>
        <v>0</v>
      </c>
      <c r="K42" s="28"/>
      <c r="L42" s="30"/>
      <c r="M42" s="31">
        <f>L42*$A42</f>
        <v>0</v>
      </c>
      <c r="N42" s="28"/>
      <c r="O42" s="30"/>
      <c r="P42" s="31">
        <f>O42*$A42</f>
        <v>0</v>
      </c>
      <c r="Q42" s="28"/>
      <c r="R42" s="30"/>
      <c r="S42" s="162">
        <f>R42*$A42</f>
        <v>0</v>
      </c>
      <c r="T42" s="173"/>
      <c r="U42" s="62"/>
      <c r="V42" s="62"/>
      <c r="W42" s="62"/>
      <c r="X42" s="62"/>
      <c r="Y42" s="62"/>
      <c r="Z42" s="62"/>
    </row>
    <row r="43" spans="1:27" ht="12.75" customHeight="1" outlineLevel="1" x14ac:dyDescent="0.2">
      <c r="A43" s="29">
        <v>0</v>
      </c>
      <c r="B43" s="24"/>
      <c r="C43" s="25"/>
      <c r="D43" s="26" t="s">
        <v>27</v>
      </c>
      <c r="E43" s="241"/>
      <c r="F43" s="30"/>
      <c r="G43" s="31">
        <f>F43*$A43</f>
        <v>0</v>
      </c>
      <c r="H43" s="241"/>
      <c r="I43" s="30"/>
      <c r="J43" s="31">
        <f>I43*$A43</f>
        <v>0</v>
      </c>
      <c r="K43" s="28"/>
      <c r="L43" s="30"/>
      <c r="M43" s="31">
        <f>L43*$A43</f>
        <v>0</v>
      </c>
      <c r="N43" s="28"/>
      <c r="O43" s="30"/>
      <c r="P43" s="31">
        <f>O43*$A43</f>
        <v>0</v>
      </c>
      <c r="Q43" s="28"/>
      <c r="R43" s="30"/>
      <c r="S43" s="162">
        <f>R43*$A43</f>
        <v>0</v>
      </c>
      <c r="T43" s="173"/>
      <c r="U43" s="62"/>
      <c r="V43" s="62"/>
      <c r="W43" s="62"/>
      <c r="X43" s="62"/>
      <c r="Y43" s="62"/>
      <c r="Z43" s="62"/>
    </row>
    <row r="44" spans="1:27" ht="12.75" customHeight="1" outlineLevel="1" x14ac:dyDescent="0.2">
      <c r="A44" s="29">
        <v>0</v>
      </c>
      <c r="B44" s="24"/>
      <c r="C44" s="25"/>
      <c r="D44" s="26" t="s">
        <v>28</v>
      </c>
      <c r="E44" s="241"/>
      <c r="F44" s="30"/>
      <c r="G44" s="31">
        <f>F44*$A44</f>
        <v>0</v>
      </c>
      <c r="H44" s="241"/>
      <c r="I44" s="30"/>
      <c r="J44" s="31">
        <f>I44*$A44</f>
        <v>0</v>
      </c>
      <c r="K44" s="28"/>
      <c r="L44" s="30"/>
      <c r="M44" s="31">
        <f>L44*$A44</f>
        <v>0</v>
      </c>
      <c r="N44" s="28"/>
      <c r="O44" s="30"/>
      <c r="P44" s="31">
        <f>O44*$A44</f>
        <v>0</v>
      </c>
      <c r="Q44" s="28"/>
      <c r="R44" s="30"/>
      <c r="S44" s="162">
        <f>R44*$A44</f>
        <v>0</v>
      </c>
      <c r="T44" s="173"/>
      <c r="U44" s="62"/>
      <c r="V44" s="62"/>
      <c r="W44" s="62"/>
      <c r="X44" s="62"/>
      <c r="Y44" s="62"/>
      <c r="Z44" s="62"/>
    </row>
    <row r="45" spans="1:27" s="109" customFormat="1" ht="14.25" customHeight="1" x14ac:dyDescent="0.25">
      <c r="A45" s="110">
        <f>SUM(A46:A49)</f>
        <v>0</v>
      </c>
      <c r="B45" s="111" t="s">
        <v>55</v>
      </c>
      <c r="C45" s="269" t="s">
        <v>29</v>
      </c>
      <c r="D45" s="270"/>
      <c r="E45" s="112"/>
      <c r="F45" s="105">
        <f>SUM(F46:F49)</f>
        <v>0</v>
      </c>
      <c r="G45" s="105">
        <f>SUM(G46:G49)</f>
        <v>0</v>
      </c>
      <c r="H45" s="112"/>
      <c r="I45" s="105">
        <f>SUM(I46:I49)</f>
        <v>0</v>
      </c>
      <c r="J45" s="105">
        <f>SUM(J46:J49)</f>
        <v>0</v>
      </c>
      <c r="K45" s="112"/>
      <c r="L45" s="105">
        <f>SUM(L46:L49)</f>
        <v>0</v>
      </c>
      <c r="M45" s="105">
        <f>SUM(M46:M49)</f>
        <v>0</v>
      </c>
      <c r="N45" s="112"/>
      <c r="O45" s="105">
        <f>SUM(O46:O49)</f>
        <v>0</v>
      </c>
      <c r="P45" s="105">
        <f>SUM(P46:P49)</f>
        <v>0</v>
      </c>
      <c r="Q45" s="112"/>
      <c r="R45" s="105">
        <f>SUM(R46:R49)</f>
        <v>0</v>
      </c>
      <c r="S45" s="165">
        <f>SUM(S46:S49)</f>
        <v>0</v>
      </c>
      <c r="T45" s="171"/>
      <c r="U45" s="60"/>
      <c r="V45" s="60"/>
      <c r="W45" s="60"/>
      <c r="X45" s="60"/>
      <c r="Y45" s="60"/>
      <c r="Z45" s="60"/>
      <c r="AA45" s="108"/>
    </row>
    <row r="46" spans="1:27" ht="12.75" customHeight="1" outlineLevel="1" x14ac:dyDescent="0.2">
      <c r="A46" s="29">
        <v>0</v>
      </c>
      <c r="B46" s="24"/>
      <c r="C46" s="25"/>
      <c r="D46" s="26" t="s">
        <v>30</v>
      </c>
      <c r="E46" s="27"/>
      <c r="F46" s="30"/>
      <c r="G46" s="31">
        <f>F46*$A46</f>
        <v>0</v>
      </c>
      <c r="H46" s="27"/>
      <c r="I46" s="30"/>
      <c r="J46" s="31">
        <f>I46*$A46</f>
        <v>0</v>
      </c>
      <c r="K46" s="27"/>
      <c r="L46" s="30"/>
      <c r="M46" s="31">
        <f>L46*$A46</f>
        <v>0</v>
      </c>
      <c r="N46" s="27"/>
      <c r="O46" s="30"/>
      <c r="P46" s="31">
        <f>O46*$A46</f>
        <v>0</v>
      </c>
      <c r="Q46" s="27"/>
      <c r="R46" s="30"/>
      <c r="S46" s="162">
        <f>R46*$A46</f>
        <v>0</v>
      </c>
      <c r="T46" s="173"/>
      <c r="U46" s="62"/>
      <c r="V46" s="62"/>
      <c r="W46" s="62"/>
      <c r="X46" s="62"/>
      <c r="Y46" s="62"/>
      <c r="Z46" s="62"/>
    </row>
    <row r="47" spans="1:27" ht="12.75" customHeight="1" outlineLevel="1" x14ac:dyDescent="0.2">
      <c r="A47" s="29">
        <v>0</v>
      </c>
      <c r="B47" s="24"/>
      <c r="C47" s="25"/>
      <c r="D47" s="26" t="s">
        <v>58</v>
      </c>
      <c r="E47" s="242"/>
      <c r="F47" s="30"/>
      <c r="G47" s="31">
        <f>F47*$A47</f>
        <v>0</v>
      </c>
      <c r="H47" s="242"/>
      <c r="I47" s="30"/>
      <c r="J47" s="31">
        <f>I47*$A47</f>
        <v>0</v>
      </c>
      <c r="K47" s="27"/>
      <c r="L47" s="30"/>
      <c r="M47" s="31">
        <f>L47*$A47</f>
        <v>0</v>
      </c>
      <c r="N47" s="27"/>
      <c r="O47" s="30"/>
      <c r="P47" s="31">
        <f>O47*$A47</f>
        <v>0</v>
      </c>
      <c r="Q47" s="27"/>
      <c r="R47" s="30"/>
      <c r="S47" s="162">
        <f>R47*$A47</f>
        <v>0</v>
      </c>
      <c r="T47" s="173"/>
      <c r="U47" s="62"/>
      <c r="V47" s="62"/>
      <c r="W47" s="62"/>
      <c r="X47" s="62"/>
      <c r="Y47" s="62"/>
      <c r="Z47" s="62"/>
    </row>
    <row r="48" spans="1:27" ht="12.75" customHeight="1" outlineLevel="1" x14ac:dyDescent="0.2">
      <c r="A48" s="29">
        <v>0</v>
      </c>
      <c r="B48" s="24"/>
      <c r="C48" s="25"/>
      <c r="D48" s="26" t="s">
        <v>31</v>
      </c>
      <c r="E48" s="242"/>
      <c r="F48" s="30"/>
      <c r="G48" s="31">
        <f>F48*$A48</f>
        <v>0</v>
      </c>
      <c r="H48" s="242"/>
      <c r="I48" s="30"/>
      <c r="J48" s="31">
        <f>I48*$A48</f>
        <v>0</v>
      </c>
      <c r="K48" s="27"/>
      <c r="L48" s="30"/>
      <c r="M48" s="31">
        <f>L48*$A48</f>
        <v>0</v>
      </c>
      <c r="N48" s="27"/>
      <c r="O48" s="30"/>
      <c r="P48" s="31">
        <f>O48*$A48</f>
        <v>0</v>
      </c>
      <c r="Q48" s="27"/>
      <c r="R48" s="30"/>
      <c r="S48" s="162">
        <f>R48*$A48</f>
        <v>0</v>
      </c>
      <c r="T48" s="173"/>
      <c r="U48" s="62"/>
      <c r="V48" s="62"/>
      <c r="W48" s="62"/>
      <c r="X48" s="62"/>
      <c r="Y48" s="62"/>
      <c r="Z48" s="62"/>
    </row>
    <row r="49" spans="1:27" ht="12.75" customHeight="1" outlineLevel="1" x14ac:dyDescent="0.2">
      <c r="A49" s="29">
        <v>0</v>
      </c>
      <c r="B49" s="24"/>
      <c r="C49" s="25"/>
      <c r="D49" s="26" t="s">
        <v>32</v>
      </c>
      <c r="E49" s="27"/>
      <c r="F49" s="30"/>
      <c r="G49" s="31">
        <f>F49*$A49</f>
        <v>0</v>
      </c>
      <c r="H49" s="27"/>
      <c r="I49" s="30"/>
      <c r="J49" s="31">
        <f>I49*$A49</f>
        <v>0</v>
      </c>
      <c r="K49" s="27"/>
      <c r="L49" s="30"/>
      <c r="M49" s="31">
        <f>L49*$A49</f>
        <v>0</v>
      </c>
      <c r="N49" s="27"/>
      <c r="O49" s="30"/>
      <c r="P49" s="31">
        <f>O49*$A49</f>
        <v>0</v>
      </c>
      <c r="Q49" s="27"/>
      <c r="R49" s="30"/>
      <c r="S49" s="162">
        <f>R49*$A49</f>
        <v>0</v>
      </c>
      <c r="T49" s="173"/>
      <c r="U49" s="62"/>
      <c r="V49" s="62"/>
      <c r="W49" s="62"/>
      <c r="X49" s="62"/>
      <c r="Y49" s="62"/>
      <c r="Z49" s="62"/>
    </row>
    <row r="50" spans="1:27" s="109" customFormat="1" ht="14.25" customHeight="1" x14ac:dyDescent="0.25">
      <c r="A50" s="110">
        <f>SUM(A51:A54)</f>
        <v>0</v>
      </c>
      <c r="B50" s="111" t="s">
        <v>56</v>
      </c>
      <c r="C50" s="269" t="s">
        <v>33</v>
      </c>
      <c r="D50" s="270"/>
      <c r="E50" s="112"/>
      <c r="F50" s="105">
        <f>SUM(F51:F54)</f>
        <v>0</v>
      </c>
      <c r="G50" s="105">
        <f>SUM(G51:G54)</f>
        <v>0</v>
      </c>
      <c r="H50" s="112"/>
      <c r="I50" s="105">
        <f>SUM(I51:I54)</f>
        <v>0</v>
      </c>
      <c r="J50" s="105">
        <f>SUM(J51:J54)</f>
        <v>0</v>
      </c>
      <c r="K50" s="112"/>
      <c r="L50" s="105">
        <f>SUM(L51:L54)</f>
        <v>0</v>
      </c>
      <c r="M50" s="105">
        <f>SUM(M51:M54)</f>
        <v>0</v>
      </c>
      <c r="N50" s="112"/>
      <c r="O50" s="105">
        <f>SUM(O51:O54)</f>
        <v>0</v>
      </c>
      <c r="P50" s="105">
        <f>SUM(P51:P54)</f>
        <v>0</v>
      </c>
      <c r="Q50" s="112"/>
      <c r="R50" s="105">
        <f>SUM(R51:R54)</f>
        <v>0</v>
      </c>
      <c r="S50" s="165">
        <f>SUM(S51:S54)</f>
        <v>0</v>
      </c>
      <c r="T50" s="171"/>
      <c r="U50" s="60"/>
      <c r="V50" s="60"/>
      <c r="W50" s="60"/>
      <c r="X50" s="60"/>
      <c r="Y50" s="60"/>
      <c r="Z50" s="60"/>
      <c r="AA50" s="108"/>
    </row>
    <row r="51" spans="1:27" ht="12.75" customHeight="1" outlineLevel="1" x14ac:dyDescent="0.2">
      <c r="A51" s="29">
        <v>0</v>
      </c>
      <c r="B51" s="24"/>
      <c r="C51" s="25"/>
      <c r="D51" s="26" t="s">
        <v>34</v>
      </c>
      <c r="E51" s="242"/>
      <c r="F51" s="30"/>
      <c r="G51" s="31">
        <f>F51*$A51</f>
        <v>0</v>
      </c>
      <c r="H51" s="242"/>
      <c r="I51" s="30"/>
      <c r="J51" s="31">
        <f>I51*$A51</f>
        <v>0</v>
      </c>
      <c r="K51" s="27"/>
      <c r="L51" s="30"/>
      <c r="M51" s="31">
        <f>L51*$A51</f>
        <v>0</v>
      </c>
      <c r="N51" s="27"/>
      <c r="O51" s="30"/>
      <c r="P51" s="31">
        <f>O51*$A51</f>
        <v>0</v>
      </c>
      <c r="Q51" s="27"/>
      <c r="R51" s="30"/>
      <c r="S51" s="162">
        <f>R51*$A51</f>
        <v>0</v>
      </c>
      <c r="T51" s="173"/>
      <c r="U51" s="62"/>
      <c r="V51" s="62"/>
      <c r="W51" s="62"/>
      <c r="X51" s="62"/>
      <c r="Y51" s="62"/>
      <c r="Z51" s="62"/>
    </row>
    <row r="52" spans="1:27" ht="12.75" customHeight="1" outlineLevel="1" x14ac:dyDescent="0.2">
      <c r="A52" s="29">
        <v>0</v>
      </c>
      <c r="B52" s="24"/>
      <c r="C52" s="25"/>
      <c r="D52" s="26" t="s">
        <v>35</v>
      </c>
      <c r="E52" s="27"/>
      <c r="F52" s="30"/>
      <c r="G52" s="31">
        <f>F52*$A52</f>
        <v>0</v>
      </c>
      <c r="H52" s="27"/>
      <c r="I52" s="30"/>
      <c r="J52" s="31">
        <f>I52*$A52</f>
        <v>0</v>
      </c>
      <c r="K52" s="27"/>
      <c r="L52" s="30"/>
      <c r="M52" s="31">
        <f>L52*$A52</f>
        <v>0</v>
      </c>
      <c r="N52" s="27"/>
      <c r="O52" s="30"/>
      <c r="P52" s="31">
        <f>O52*$A52</f>
        <v>0</v>
      </c>
      <c r="Q52" s="27"/>
      <c r="R52" s="30"/>
      <c r="S52" s="162">
        <f>R52*$A52</f>
        <v>0</v>
      </c>
      <c r="T52" s="173"/>
      <c r="U52" s="62"/>
      <c r="V52" s="62"/>
      <c r="W52" s="62"/>
      <c r="X52" s="62"/>
      <c r="Y52" s="62"/>
      <c r="Z52" s="62"/>
    </row>
    <row r="53" spans="1:27" ht="12.75" customHeight="1" outlineLevel="1" x14ac:dyDescent="0.2">
      <c r="A53" s="29">
        <v>0</v>
      </c>
      <c r="B53" s="24"/>
      <c r="C53" s="25"/>
      <c r="D53" s="26" t="s">
        <v>36</v>
      </c>
      <c r="E53" s="27"/>
      <c r="F53" s="30"/>
      <c r="G53" s="31">
        <f>F53*$A53</f>
        <v>0</v>
      </c>
      <c r="H53" s="27"/>
      <c r="I53" s="30"/>
      <c r="J53" s="31">
        <f>I53*$A53</f>
        <v>0</v>
      </c>
      <c r="K53" s="27"/>
      <c r="L53" s="30"/>
      <c r="M53" s="31">
        <f>L53*$A53</f>
        <v>0</v>
      </c>
      <c r="N53" s="27"/>
      <c r="O53" s="30"/>
      <c r="P53" s="31">
        <f>O53*$A53</f>
        <v>0</v>
      </c>
      <c r="Q53" s="27"/>
      <c r="R53" s="30"/>
      <c r="S53" s="162">
        <f>R53*$A53</f>
        <v>0</v>
      </c>
      <c r="T53" s="173"/>
      <c r="U53" s="62"/>
      <c r="V53" s="62"/>
      <c r="W53" s="62"/>
      <c r="X53" s="62"/>
      <c r="Y53" s="62"/>
      <c r="Z53" s="62"/>
    </row>
    <row r="54" spans="1:27" ht="12.75" customHeight="1" outlineLevel="1" x14ac:dyDescent="0.2">
      <c r="A54" s="29">
        <v>0</v>
      </c>
      <c r="B54" s="24"/>
      <c r="C54" s="25"/>
      <c r="D54" s="26" t="s">
        <v>37</v>
      </c>
      <c r="E54" s="27"/>
      <c r="F54" s="30"/>
      <c r="G54" s="31">
        <f>F54*$A54</f>
        <v>0</v>
      </c>
      <c r="H54" s="27"/>
      <c r="I54" s="30"/>
      <c r="J54" s="31">
        <f>I54*$A54</f>
        <v>0</v>
      </c>
      <c r="K54" s="27"/>
      <c r="L54" s="30"/>
      <c r="M54" s="31">
        <f>L54*$A54</f>
        <v>0</v>
      </c>
      <c r="N54" s="27"/>
      <c r="O54" s="30"/>
      <c r="P54" s="31">
        <f>O54*$A54</f>
        <v>0</v>
      </c>
      <c r="Q54" s="27"/>
      <c r="R54" s="30"/>
      <c r="S54" s="162">
        <f>R54*$A54</f>
        <v>0</v>
      </c>
      <c r="T54" s="173"/>
      <c r="U54" s="62"/>
      <c r="V54" s="62"/>
      <c r="W54" s="62"/>
      <c r="X54" s="62"/>
      <c r="Y54" s="62"/>
      <c r="Z54" s="62"/>
    </row>
    <row r="55" spans="1:27" s="109" customFormat="1" ht="14.25" customHeight="1" x14ac:dyDescent="0.25">
      <c r="A55" s="114">
        <v>0</v>
      </c>
      <c r="B55" s="111" t="s">
        <v>57</v>
      </c>
      <c r="C55" s="269" t="s">
        <v>38</v>
      </c>
      <c r="D55" s="270"/>
      <c r="E55" s="112"/>
      <c r="F55" s="115"/>
      <c r="G55" s="116">
        <f>F55*$A55</f>
        <v>0</v>
      </c>
      <c r="H55" s="112"/>
      <c r="I55" s="115"/>
      <c r="J55" s="116">
        <f>I55*$A55</f>
        <v>0</v>
      </c>
      <c r="K55" s="112"/>
      <c r="L55" s="115"/>
      <c r="M55" s="116">
        <f>L55*$A55</f>
        <v>0</v>
      </c>
      <c r="N55" s="112"/>
      <c r="O55" s="115"/>
      <c r="P55" s="116">
        <f>O55*$A55</f>
        <v>0</v>
      </c>
      <c r="Q55" s="112"/>
      <c r="R55" s="115"/>
      <c r="S55" s="166">
        <f>R55*$A55</f>
        <v>0</v>
      </c>
      <c r="T55" s="171"/>
      <c r="U55" s="60"/>
      <c r="V55" s="60"/>
      <c r="W55" s="60"/>
      <c r="X55" s="60"/>
      <c r="Y55" s="60"/>
      <c r="Z55" s="60"/>
      <c r="AA55" s="108"/>
    </row>
    <row r="56" spans="1:27" s="82" customFormat="1" ht="20.25" customHeight="1" x14ac:dyDescent="0.2">
      <c r="A56" s="72">
        <f>SUM(A39,A45,A50,A55)</f>
        <v>0</v>
      </c>
      <c r="B56" s="73"/>
      <c r="C56" s="74" t="s">
        <v>39</v>
      </c>
      <c r="D56" s="75"/>
      <c r="E56" s="83"/>
      <c r="F56" s="73">
        <f>F39+F45+F50+F55</f>
        <v>0</v>
      </c>
      <c r="G56" s="86">
        <f>G39+G45+G50+G55</f>
        <v>0</v>
      </c>
      <c r="H56" s="83"/>
      <c r="I56" s="73">
        <f>I39+I45+I50+I55</f>
        <v>0</v>
      </c>
      <c r="J56" s="86">
        <f>J39+J45+J50+J55</f>
        <v>0</v>
      </c>
      <c r="K56" s="83"/>
      <c r="L56" s="73">
        <f>L39+L45+L50+L55</f>
        <v>0</v>
      </c>
      <c r="M56" s="86">
        <f>M39+M45+M50+M55</f>
        <v>0</v>
      </c>
      <c r="N56" s="83"/>
      <c r="O56" s="73">
        <f>O39+O45+O50+O55</f>
        <v>0</v>
      </c>
      <c r="P56" s="86">
        <f>P39+P45+P50+P55</f>
        <v>0</v>
      </c>
      <c r="Q56" s="83"/>
      <c r="R56" s="73">
        <f>R39+R45+R50+R55</f>
        <v>0</v>
      </c>
      <c r="S56" s="167">
        <f>S39+S45+S50+S55</f>
        <v>0</v>
      </c>
      <c r="T56" s="172"/>
      <c r="U56" s="80"/>
      <c r="V56" s="80"/>
      <c r="W56" s="80"/>
      <c r="X56" s="80"/>
      <c r="Y56" s="80"/>
      <c r="Z56" s="80"/>
      <c r="AA56" s="81"/>
    </row>
    <row r="57" spans="1:27" ht="24.95" customHeight="1" x14ac:dyDescent="0.2">
      <c r="A57" s="36">
        <f>A56+A37+A19</f>
        <v>0</v>
      </c>
      <c r="B57" s="37"/>
      <c r="C57" s="38" t="s">
        <v>40</v>
      </c>
      <c r="D57" s="39"/>
      <c r="E57" s="40"/>
      <c r="F57" s="41">
        <f>F56+F37+F19</f>
        <v>0</v>
      </c>
      <c r="G57" s="64">
        <f>G56+G37+G19</f>
        <v>0</v>
      </c>
      <c r="H57" s="42"/>
      <c r="I57" s="41">
        <f>I56+I37+I19</f>
        <v>0</v>
      </c>
      <c r="J57" s="64">
        <f>J56+J37+J19</f>
        <v>0</v>
      </c>
      <c r="K57" s="42"/>
      <c r="L57" s="41">
        <f>L56+L37+L19</f>
        <v>0</v>
      </c>
      <c r="M57" s="64">
        <f>M56+M37+M19</f>
        <v>0</v>
      </c>
      <c r="N57" s="42"/>
      <c r="O57" s="41">
        <f>O56+O37+O19</f>
        <v>0</v>
      </c>
      <c r="P57" s="64">
        <f>P56+P37+P19</f>
        <v>0</v>
      </c>
      <c r="Q57" s="43"/>
      <c r="R57" s="41">
        <f>R56+R37+R19</f>
        <v>0</v>
      </c>
      <c r="S57" s="168">
        <f>S56+S37+S19</f>
        <v>0</v>
      </c>
      <c r="T57" s="174"/>
      <c r="U57" s="63"/>
      <c r="V57" s="63"/>
      <c r="W57" s="63"/>
      <c r="X57" s="63"/>
      <c r="Y57" s="63"/>
      <c r="Z57" s="63"/>
    </row>
    <row r="58" spans="1:27" ht="14.25" x14ac:dyDescent="0.2">
      <c r="A58" s="8"/>
      <c r="B58" s="45"/>
      <c r="C58" s="6"/>
      <c r="D58" s="6"/>
      <c r="E58" s="7"/>
      <c r="F58" s="8"/>
      <c r="G58" s="9"/>
      <c r="H58" s="9"/>
      <c r="I58" s="9"/>
      <c r="J58" s="9"/>
      <c r="K58" s="9"/>
      <c r="L58" s="9"/>
      <c r="M58" s="9"/>
      <c r="N58" s="9"/>
      <c r="O58" s="9"/>
      <c r="P58" s="9"/>
      <c r="Q58" s="7"/>
      <c r="R58" s="8"/>
      <c r="S58" s="9"/>
      <c r="T58" s="1"/>
      <c r="U58" s="57"/>
      <c r="V58" s="57"/>
      <c r="W58" s="57"/>
      <c r="X58" s="57"/>
      <c r="Y58" s="57"/>
      <c r="Z58" s="57"/>
    </row>
    <row r="59" spans="1:27" ht="39.950000000000003" customHeight="1" x14ac:dyDescent="0.2">
      <c r="A59" s="268" t="s">
        <v>47</v>
      </c>
      <c r="B59" s="268"/>
      <c r="C59" s="6"/>
      <c r="D59" s="6"/>
      <c r="E59" s="259"/>
      <c r="F59" s="260"/>
      <c r="G59" s="261"/>
      <c r="H59" s="259"/>
      <c r="I59" s="260"/>
      <c r="J59" s="261"/>
      <c r="K59" s="259"/>
      <c r="L59" s="260"/>
      <c r="M59" s="261"/>
      <c r="N59" s="156"/>
      <c r="O59" s="156"/>
      <c r="P59" s="156"/>
      <c r="Q59" s="259"/>
      <c r="R59" s="260"/>
      <c r="S59" s="261"/>
      <c r="T59" s="169"/>
      <c r="U59" s="57"/>
      <c r="V59" s="57"/>
      <c r="W59" s="57"/>
      <c r="X59" s="57"/>
      <c r="Y59" s="57"/>
      <c r="Z59" s="57"/>
    </row>
    <row r="60" spans="1:27" ht="39.950000000000003" customHeight="1" x14ac:dyDescent="0.2">
      <c r="A60" s="268" t="s">
        <v>48</v>
      </c>
      <c r="B60" s="268"/>
      <c r="C60" s="6"/>
      <c r="D60" s="6"/>
      <c r="E60" s="265"/>
      <c r="F60" s="266"/>
      <c r="G60" s="266"/>
      <c r="H60" s="266"/>
      <c r="I60" s="266"/>
      <c r="J60" s="266"/>
      <c r="K60" s="266"/>
      <c r="L60" s="266"/>
      <c r="M60" s="266"/>
      <c r="N60" s="266"/>
      <c r="O60" s="266"/>
      <c r="P60" s="266"/>
      <c r="Q60" s="266"/>
      <c r="R60" s="266"/>
      <c r="S60" s="267"/>
      <c r="T60" s="169"/>
      <c r="U60" s="57"/>
      <c r="V60" s="57"/>
      <c r="W60" s="57"/>
      <c r="X60" s="57"/>
      <c r="Y60" s="57"/>
      <c r="Z60" s="57"/>
    </row>
  </sheetData>
  <sheetProtection sheet="1" objects="1" scenarios="1" formatColumns="0" formatRows="0"/>
  <mergeCells count="31">
    <mergeCell ref="K59:M59"/>
    <mergeCell ref="D3:S3"/>
    <mergeCell ref="E60:S60"/>
    <mergeCell ref="A59:B59"/>
    <mergeCell ref="A60:B60"/>
    <mergeCell ref="A38:S38"/>
    <mergeCell ref="C39:D39"/>
    <mergeCell ref="C45:D45"/>
    <mergeCell ref="C50:D50"/>
    <mergeCell ref="C55:D55"/>
    <mergeCell ref="C5:S5"/>
    <mergeCell ref="D6:S6"/>
    <mergeCell ref="E59:G59"/>
    <mergeCell ref="H59:J59"/>
    <mergeCell ref="Q59:S59"/>
    <mergeCell ref="A15:S15"/>
    <mergeCell ref="A20:S20"/>
    <mergeCell ref="C21:D21"/>
    <mergeCell ref="C27:D27"/>
    <mergeCell ref="C31:D31"/>
    <mergeCell ref="E11:S11"/>
    <mergeCell ref="E12:G12"/>
    <mergeCell ref="H12:J12"/>
    <mergeCell ref="Q12:S12"/>
    <mergeCell ref="E13:G13"/>
    <mergeCell ref="H13:J13"/>
    <mergeCell ref="Q13:S13"/>
    <mergeCell ref="K12:M12"/>
    <mergeCell ref="K13:M13"/>
    <mergeCell ref="N12:P12"/>
    <mergeCell ref="N13:P13"/>
  </mergeCells>
  <conditionalFormatting sqref="A57">
    <cfRule type="cellIs" dxfId="21" priority="19" stopIfTrue="1" operator="between">
      <formula>1</formula>
      <formula>1</formula>
    </cfRule>
  </conditionalFormatting>
  <conditionalFormatting sqref="G57 J57 M57 P57 S57">
    <cfRule type="top10" dxfId="20" priority="18" rank="1"/>
  </conditionalFormatting>
  <conditionalFormatting sqref="F22:F26 I22:I26 R22:R26 R28:R30 I28:I30 R32:R36 I32:I36 F28:F30 F32:F36">
    <cfRule type="cellIs" dxfId="19" priority="17" operator="greaterThan">
      <formula>$I$8</formula>
    </cfRule>
  </conditionalFormatting>
  <conditionalFormatting sqref="A19">
    <cfRule type="cellIs" dxfId="18" priority="14" operator="greaterThan">
      <formula>0.6</formula>
    </cfRule>
    <cfRule type="cellIs" dxfId="17" priority="15" operator="between">
      <formula>0.4</formula>
      <formula>0.6</formula>
    </cfRule>
    <cfRule type="cellIs" dxfId="16" priority="16" operator="lessThan">
      <formula>0.4</formula>
    </cfRule>
  </conditionalFormatting>
  <conditionalFormatting sqref="A56">
    <cfRule type="cellIs" dxfId="15" priority="11" operator="greaterThan">
      <formula>0.4</formula>
    </cfRule>
    <cfRule type="cellIs" dxfId="14" priority="12" operator="between">
      <formula>0.1</formula>
      <formula>0.4</formula>
    </cfRule>
    <cfRule type="cellIs" dxfId="13" priority="13" operator="lessThan">
      <formula>0.1</formula>
    </cfRule>
  </conditionalFormatting>
  <conditionalFormatting sqref="A37">
    <cfRule type="cellIs" dxfId="12" priority="8" operator="greaterThan">
      <formula>0.3</formula>
    </cfRule>
    <cfRule type="cellIs" dxfId="11" priority="9" operator="between">
      <formula>0</formula>
      <formula>0.3</formula>
    </cfRule>
    <cfRule type="cellIs" dxfId="10" priority="10" operator="lessThan">
      <formula>0</formula>
    </cfRule>
  </conditionalFormatting>
  <conditionalFormatting sqref="A18">
    <cfRule type="expression" dxfId="9" priority="7">
      <formula>$A$18*$AA$18&gt;0</formula>
    </cfRule>
  </conditionalFormatting>
  <conditionalFormatting sqref="L22:L26 L28:L30 L32:L36">
    <cfRule type="cellIs" dxfId="8" priority="6" operator="greaterThan">
      <formula>$I$8</formula>
    </cfRule>
  </conditionalFormatting>
  <conditionalFormatting sqref="O22:O26 O28:O30 O32:O36">
    <cfRule type="cellIs" dxfId="7" priority="5" operator="greaterThan">
      <formula>$I$8</formula>
    </cfRule>
  </conditionalFormatting>
  <dataValidations disablePrompts="1" count="3">
    <dataValidation type="decimal" allowBlank="1" showInputMessage="1" showErrorMessage="1" sqref="F22:F26 R28:R36 R22:R26 I22:I30 I32:I36 R40:R44 R46:R49 R51:R55 I51:I55 I46:I49 I40:I44 F51:F55 F46:F49 F40:F44 F32:F36 F28:F30 L22:L30 L32:L36 O22:O30 O32:O36 L51:L55 L46:L49 L40:L44 O51:O55 O46:O49 O40:O44">
      <formula1>$F$8</formula1>
      <formula2>$I$8</formula2>
    </dataValidation>
    <dataValidation errorStyle="information" allowBlank="1" showInputMessage="1" showErrorMessage="1" errorTitle="Vorgabewert" error="Wert muss zwischen 40 und 60% betragen" sqref="A19 A37 A56"/>
    <dataValidation allowBlank="1" showInputMessage="1" showErrorMessage="1" error="Gültige Werte: 5 oder 10" sqref="I8"/>
  </dataValidations>
  <pageMargins left="0.70866141732283472" right="0.70866141732283472" top="0.98425196850393704" bottom="0.78740157480314965" header="0.39370078740157483" footer="0.39370078740157483"/>
  <pageSetup paperSize="9" scale="48" orientation="landscape" r:id="rId1"/>
  <headerFooter scaleWithDoc="0" alignWithMargins="0">
    <oddHeader>&amp;L&amp;G</oddHeader>
    <oddFooter>&amp;R&amp;9&amp;Z&amp;F - &amp;A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5"/>
  <sheetViews>
    <sheetView workbookViewId="0">
      <selection activeCell="A16" sqref="A16"/>
    </sheetView>
  </sheetViews>
  <sheetFormatPr baseColWidth="10" defaultRowHeight="12.75" x14ac:dyDescent="0.2"/>
  <cols>
    <col min="1" max="1" width="31.140625" style="175" customWidth="1"/>
    <col min="2" max="2" width="3.140625" style="175" customWidth="1"/>
    <col min="3" max="3" width="8.140625" style="176" customWidth="1"/>
    <col min="4" max="4" width="13" style="175" bestFit="1" customWidth="1"/>
    <col min="5" max="6" width="13" style="175" customWidth="1"/>
    <col min="7" max="7" width="3.28515625" style="175" customWidth="1"/>
    <col min="8" max="10" width="13" style="175" customWidth="1"/>
    <col min="11" max="11" width="3.28515625" style="175" customWidth="1"/>
    <col min="12" max="14" width="13" style="175" customWidth="1"/>
    <col min="15" max="16384" width="11.42578125" style="175"/>
  </cols>
  <sheetData>
    <row r="1" spans="1:36" ht="18" x14ac:dyDescent="0.25">
      <c r="A1" s="240" t="s">
        <v>121</v>
      </c>
      <c r="B1" s="240"/>
      <c r="C1" s="239"/>
      <c r="D1" s="238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</row>
    <row r="2" spans="1:36" ht="18" x14ac:dyDescent="0.25">
      <c r="A2" s="236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35"/>
      <c r="M2" s="235"/>
      <c r="N2" s="235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</row>
    <row r="3" spans="1:36" s="229" customFormat="1" ht="18" x14ac:dyDescent="0.25">
      <c r="A3" s="233" t="s">
        <v>70</v>
      </c>
      <c r="B3" s="232"/>
      <c r="C3" s="232"/>
      <c r="D3" s="231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</row>
    <row r="4" spans="1:36" s="223" customFormat="1" ht="8.25" customHeight="1" x14ac:dyDescent="0.25">
      <c r="A4" s="228"/>
      <c r="B4" s="225"/>
      <c r="C4" s="225"/>
      <c r="D4" s="227"/>
      <c r="E4" s="226"/>
      <c r="F4" s="226"/>
      <c r="G4" s="226"/>
      <c r="H4" s="226"/>
      <c r="I4" s="226"/>
      <c r="J4" s="226"/>
      <c r="K4" s="226"/>
      <c r="L4" s="226"/>
      <c r="M4" s="226"/>
      <c r="N4" s="225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</row>
    <row r="5" spans="1:36" s="178" customFormat="1" x14ac:dyDescent="0.2">
      <c r="A5" s="189" t="s">
        <v>44</v>
      </c>
      <c r="B5" s="189"/>
      <c r="C5" s="190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3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</row>
    <row r="6" spans="1:36" s="178" customFormat="1" ht="14.25" customHeight="1" x14ac:dyDescent="0.2">
      <c r="A6" s="222" t="s">
        <v>71</v>
      </c>
      <c r="B6" s="189"/>
      <c r="C6" s="190"/>
      <c r="D6" s="221"/>
      <c r="E6" s="284"/>
      <c r="F6" s="285"/>
      <c r="G6" s="285"/>
      <c r="H6" s="285"/>
      <c r="I6" s="285"/>
      <c r="J6" s="285"/>
      <c r="K6" s="285"/>
      <c r="L6" s="285"/>
      <c r="M6" s="285"/>
      <c r="N6" s="286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</row>
    <row r="7" spans="1:36" s="178" customFormat="1" ht="18" customHeight="1" x14ac:dyDescent="0.2">
      <c r="A7" s="189"/>
      <c r="B7" s="189"/>
      <c r="C7" s="190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</row>
    <row r="8" spans="1:36" s="178" customFormat="1" x14ac:dyDescent="0.2">
      <c r="A8" s="191"/>
      <c r="B8" s="191"/>
      <c r="C8" s="193"/>
      <c r="D8" s="220" t="s">
        <v>120</v>
      </c>
      <c r="E8" s="220"/>
      <c r="F8" s="220"/>
      <c r="G8" s="189"/>
      <c r="H8" s="220" t="s">
        <v>119</v>
      </c>
      <c r="I8" s="220"/>
      <c r="J8" s="220"/>
      <c r="K8" s="189"/>
      <c r="L8" s="220" t="s">
        <v>118</v>
      </c>
      <c r="M8" s="220"/>
      <c r="N8" s="22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</row>
    <row r="9" spans="1:36" s="178" customFormat="1" x14ac:dyDescent="0.2">
      <c r="A9" s="191"/>
      <c r="B9" s="191"/>
      <c r="C9" s="193"/>
      <c r="D9" s="219" t="s">
        <v>117</v>
      </c>
      <c r="E9" s="219" t="s">
        <v>116</v>
      </c>
      <c r="F9" s="219" t="s">
        <v>115</v>
      </c>
      <c r="G9" s="189"/>
      <c r="H9" s="219" t="s">
        <v>117</v>
      </c>
      <c r="I9" s="219" t="s">
        <v>116</v>
      </c>
      <c r="J9" s="219" t="s">
        <v>115</v>
      </c>
      <c r="K9" s="189"/>
      <c r="L9" s="219" t="s">
        <v>117</v>
      </c>
      <c r="M9" s="219" t="s">
        <v>116</v>
      </c>
      <c r="N9" s="219" t="s">
        <v>115</v>
      </c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</row>
    <row r="10" spans="1:36" s="178" customFormat="1" x14ac:dyDescent="0.2">
      <c r="A10" s="191" t="s">
        <v>114</v>
      </c>
      <c r="B10" s="191"/>
      <c r="C10" s="193" t="s">
        <v>111</v>
      </c>
      <c r="D10" s="218"/>
      <c r="E10" s="218"/>
      <c r="F10" s="217"/>
      <c r="G10" s="189"/>
      <c r="H10" s="211"/>
      <c r="I10" s="211"/>
      <c r="J10" s="217"/>
      <c r="K10" s="189"/>
      <c r="L10" s="211"/>
      <c r="M10" s="211"/>
      <c r="N10" s="217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</row>
    <row r="11" spans="1:36" s="178" customFormat="1" x14ac:dyDescent="0.2">
      <c r="A11" s="191" t="s">
        <v>113</v>
      </c>
      <c r="B11" s="191" t="s">
        <v>112</v>
      </c>
      <c r="C11" s="193" t="s">
        <v>111</v>
      </c>
      <c r="D11" s="216"/>
      <c r="E11" s="215"/>
      <c r="F11" s="211"/>
      <c r="G11" s="189"/>
      <c r="H11" s="216"/>
      <c r="I11" s="215"/>
      <c r="J11" s="211"/>
      <c r="K11" s="189"/>
      <c r="L11" s="216"/>
      <c r="M11" s="215"/>
      <c r="N11" s="211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</row>
    <row r="12" spans="1:36" s="178" customFormat="1" x14ac:dyDescent="0.2">
      <c r="A12" s="191" t="s">
        <v>110</v>
      </c>
      <c r="B12" s="191" t="s">
        <v>109</v>
      </c>
      <c r="C12" s="193" t="s">
        <v>108</v>
      </c>
      <c r="D12" s="214"/>
      <c r="E12" s="213"/>
      <c r="F12" s="211"/>
      <c r="G12" s="189"/>
      <c r="H12" s="214"/>
      <c r="I12" s="213"/>
      <c r="J12" s="211"/>
      <c r="K12" s="189"/>
      <c r="L12" s="214"/>
      <c r="M12" s="213"/>
      <c r="N12" s="211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</row>
    <row r="13" spans="1:36" s="178" customFormat="1" x14ac:dyDescent="0.2">
      <c r="A13" s="191" t="s">
        <v>9</v>
      </c>
      <c r="B13" s="191"/>
      <c r="C13" s="193" t="s">
        <v>108</v>
      </c>
      <c r="D13" s="212"/>
      <c r="E13" s="212"/>
      <c r="F13" s="212"/>
      <c r="G13" s="189"/>
      <c r="H13" s="212"/>
      <c r="I13" s="212"/>
      <c r="J13" s="212"/>
      <c r="K13" s="189"/>
      <c r="L13" s="212"/>
      <c r="M13" s="212"/>
      <c r="N13" s="212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</row>
    <row r="14" spans="1:36" s="178" customFormat="1" x14ac:dyDescent="0.2">
      <c r="A14" s="191" t="s">
        <v>107</v>
      </c>
      <c r="B14" s="191"/>
      <c r="C14" s="193" t="s">
        <v>106</v>
      </c>
      <c r="D14" s="211"/>
      <c r="E14" s="211"/>
      <c r="F14" s="211"/>
      <c r="G14" s="189"/>
      <c r="H14" s="211"/>
      <c r="I14" s="211"/>
      <c r="J14" s="211"/>
      <c r="K14" s="189"/>
      <c r="L14" s="211"/>
      <c r="M14" s="211"/>
      <c r="N14" s="211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</row>
    <row r="15" spans="1:36" s="178" customFormat="1" x14ac:dyDescent="0.2">
      <c r="A15" s="209"/>
      <c r="B15" s="209"/>
      <c r="C15" s="208"/>
      <c r="D15" s="192"/>
      <c r="E15" s="192"/>
      <c r="F15" s="192"/>
      <c r="G15" s="189"/>
      <c r="H15" s="192"/>
      <c r="I15" s="192"/>
      <c r="J15" s="192"/>
      <c r="K15" s="189"/>
      <c r="L15" s="192"/>
      <c r="M15" s="192"/>
      <c r="N15" s="192"/>
    </row>
    <row r="16" spans="1:36" s="178" customFormat="1" x14ac:dyDescent="0.2">
      <c r="A16" s="204"/>
      <c r="B16" s="204"/>
      <c r="C16" s="206"/>
      <c r="D16" s="207"/>
      <c r="E16" s="207"/>
      <c r="F16" s="207"/>
      <c r="G16" s="201"/>
      <c r="H16" s="207"/>
      <c r="I16" s="207"/>
      <c r="J16" s="207"/>
      <c r="K16" s="189"/>
      <c r="L16" s="207"/>
      <c r="M16" s="207"/>
      <c r="N16" s="207"/>
    </row>
    <row r="17" spans="1:14" s="199" customFormat="1" x14ac:dyDescent="0.2">
      <c r="A17" s="204" t="s">
        <v>105</v>
      </c>
      <c r="B17" s="204" t="s">
        <v>104</v>
      </c>
      <c r="C17" s="206" t="s">
        <v>103</v>
      </c>
      <c r="D17" s="205"/>
      <c r="E17" s="205"/>
      <c r="F17" s="203" t="str">
        <f>IF(F11&lt;&gt;0,IF(F13&gt;0,(F13-F12)/F13,"Lebensdauer!"),"")</f>
        <v/>
      </c>
      <c r="G17" s="201"/>
      <c r="H17" s="205"/>
      <c r="I17" s="204"/>
      <c r="J17" s="203" t="str">
        <f>IF(J11&lt;&gt;0,IF(J13&gt;0,(J13-J12)/J13,"Lebensdauer fehlt"),"")</f>
        <v/>
      </c>
      <c r="K17" s="201"/>
      <c r="L17" s="205"/>
      <c r="M17" s="204"/>
      <c r="N17" s="203" t="str">
        <f>IF(N11&lt;&gt;0,IF(N13&gt;0,(N13-N12)/N13,"Lebensdauer fehlt"),"")</f>
        <v/>
      </c>
    </row>
    <row r="18" spans="1:14" s="199" customFormat="1" x14ac:dyDescent="0.2">
      <c r="A18" s="201" t="s">
        <v>102</v>
      </c>
      <c r="B18" s="201"/>
      <c r="C18" s="202" t="s">
        <v>100</v>
      </c>
      <c r="D18" s="200" t="str">
        <f>IF(D10&lt;&gt;0,IF(D13&lt;&gt;0,(D10)/D13,"Lebensdauer!"),"")</f>
        <v/>
      </c>
      <c r="E18" s="200" t="str">
        <f>IF(E10&lt;&gt;0,IF(E13&lt;&gt;0,(E10)/E13,"Lebensdauer!"),"")</f>
        <v/>
      </c>
      <c r="F18" s="200" t="str">
        <f>IF(F11&lt;&gt;0,IF(F13&lt;&gt;0,IF(F12&gt;F13,"kein Einfluss",(F11)/F13*F17),0),"")</f>
        <v/>
      </c>
      <c r="G18" s="201"/>
      <c r="H18" s="200" t="str">
        <f>IF(H10&lt;&gt;0,IF(H13&lt;&gt;0,(H10)/H13,"Lebensdauer!"),"")</f>
        <v/>
      </c>
      <c r="I18" s="200" t="str">
        <f>IF(I10&lt;&gt;0,IF(I13&lt;&gt;0,(I10)/I13,"Lebensdauer!"),"")</f>
        <v/>
      </c>
      <c r="J18" s="200" t="str">
        <f>IF(J11&lt;&gt;0,IF(J13&lt;&gt;0,IF(J12&gt;J13,"kein Einfluss",(J11)/J13*J17),0),"")</f>
        <v/>
      </c>
      <c r="K18" s="201"/>
      <c r="L18" s="200" t="str">
        <f>IF(L10&lt;&gt;0,IF(L13&lt;&gt;0,(L10)/L13,"Lebensdauer!"),"")</f>
        <v/>
      </c>
      <c r="M18" s="200" t="str">
        <f>IF(M10&lt;&gt;0,IF(M13&lt;&gt;0,(M10)/M13,"Lebensdauer!"),"")</f>
        <v/>
      </c>
      <c r="N18" s="200" t="str">
        <f>IF(N11&lt;&gt;0,IF(N13&lt;&gt;0,IF(N12&gt;N13,"kein Einfluss",(N11)/N13*N17),0),"")</f>
        <v/>
      </c>
    </row>
    <row r="19" spans="1:14" s="195" customFormat="1" x14ac:dyDescent="0.2">
      <c r="A19" s="198" t="s">
        <v>101</v>
      </c>
      <c r="B19" s="198"/>
      <c r="C19" s="197" t="s">
        <v>100</v>
      </c>
      <c r="D19" s="287" t="str">
        <f>IF(SUM(D18:F18)&lt;&gt;0,SUM(D18:F18),"")</f>
        <v/>
      </c>
      <c r="E19" s="288"/>
      <c r="F19" s="289"/>
      <c r="G19" s="196"/>
      <c r="H19" s="287" t="str">
        <f>IF(SUM(H18:J18)&lt;&gt;0,SUM(H18:J18),"")</f>
        <v/>
      </c>
      <c r="I19" s="288"/>
      <c r="J19" s="289"/>
      <c r="K19" s="196"/>
      <c r="L19" s="287" t="str">
        <f>IF(SUM(L18:N18)&lt;&gt;0,SUM(L18:N18),"")</f>
        <v/>
      </c>
      <c r="M19" s="288"/>
      <c r="N19" s="289"/>
    </row>
    <row r="20" spans="1:14" s="178" customFormat="1" x14ac:dyDescent="0.2">
      <c r="A20" s="191"/>
      <c r="B20" s="191"/>
      <c r="C20" s="193"/>
      <c r="D20" s="192"/>
      <c r="E20" s="192"/>
      <c r="F20" s="192"/>
      <c r="G20" s="189"/>
      <c r="H20" s="192"/>
      <c r="I20" s="191"/>
      <c r="J20" s="191"/>
      <c r="K20" s="189"/>
      <c r="L20" s="189"/>
      <c r="M20" s="189"/>
      <c r="N20" s="189"/>
    </row>
    <row r="21" spans="1:14" s="178" customFormat="1" ht="55.5" customHeight="1" x14ac:dyDescent="0.2">
      <c r="A21" s="194" t="s">
        <v>47</v>
      </c>
      <c r="B21" s="191"/>
      <c r="C21" s="193"/>
      <c r="D21" s="277"/>
      <c r="E21" s="278"/>
      <c r="F21" s="279"/>
      <c r="G21" s="189"/>
      <c r="H21" s="277"/>
      <c r="I21" s="278"/>
      <c r="J21" s="279"/>
      <c r="K21" s="189"/>
      <c r="L21" s="277"/>
      <c r="M21" s="278"/>
      <c r="N21" s="279"/>
    </row>
    <row r="22" spans="1:14" s="178" customFormat="1" x14ac:dyDescent="0.2">
      <c r="A22" s="191"/>
      <c r="B22" s="191"/>
      <c r="C22" s="193"/>
      <c r="D22" s="192"/>
      <c r="E22" s="192"/>
      <c r="F22" s="192"/>
      <c r="G22" s="189"/>
      <c r="H22" s="192"/>
      <c r="I22" s="191"/>
      <c r="J22" s="191"/>
      <c r="K22" s="189"/>
      <c r="L22" s="189"/>
      <c r="M22" s="189"/>
      <c r="N22" s="189"/>
    </row>
    <row r="23" spans="1:14" s="178" customFormat="1" x14ac:dyDescent="0.2">
      <c r="A23" s="189"/>
      <c r="B23" s="189"/>
      <c r="C23" s="190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</row>
    <row r="24" spans="1:14" s="178" customFormat="1" x14ac:dyDescent="0.2">
      <c r="A24" s="189" t="s">
        <v>99</v>
      </c>
      <c r="B24" s="189"/>
      <c r="C24" s="190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</row>
    <row r="25" spans="1:14" s="178" customFormat="1" x14ac:dyDescent="0.2">
      <c r="A25" s="189" t="s">
        <v>98</v>
      </c>
      <c r="B25" s="189"/>
      <c r="C25" s="190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</row>
    <row r="26" spans="1:14" s="178" customFormat="1" x14ac:dyDescent="0.2">
      <c r="A26" s="189" t="s">
        <v>97</v>
      </c>
      <c r="B26" s="189"/>
      <c r="C26" s="190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</row>
    <row r="27" spans="1:14" s="178" customFormat="1" x14ac:dyDescent="0.2">
      <c r="A27" s="189"/>
      <c r="B27" s="189"/>
      <c r="C27" s="190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s="178" customFormat="1" x14ac:dyDescent="0.2">
      <c r="A28" s="187" t="s">
        <v>96</v>
      </c>
      <c r="B28" s="187"/>
      <c r="C28" s="188"/>
      <c r="D28" s="187"/>
      <c r="E28" s="187"/>
      <c r="F28" s="187"/>
      <c r="G28" s="186"/>
      <c r="H28" s="186"/>
      <c r="I28" s="186"/>
      <c r="J28" s="186"/>
      <c r="K28" s="186"/>
      <c r="L28" s="186"/>
      <c r="M28" s="186"/>
      <c r="N28" s="186"/>
    </row>
    <row r="29" spans="1:14" s="178" customFormat="1" ht="5.25" customHeight="1" x14ac:dyDescent="0.2">
      <c r="A29" s="181"/>
      <c r="B29" s="181"/>
      <c r="C29" s="182"/>
      <c r="D29" s="181"/>
      <c r="E29" s="181"/>
      <c r="F29" s="181"/>
    </row>
    <row r="30" spans="1:14" s="178" customFormat="1" x14ac:dyDescent="0.2">
      <c r="A30" s="181" t="s">
        <v>95</v>
      </c>
      <c r="B30" s="181"/>
      <c r="C30" s="182"/>
      <c r="D30" s="185"/>
      <c r="E30" s="181"/>
      <c r="F30" s="181"/>
    </row>
    <row r="31" spans="1:14" s="178" customFormat="1" ht="6" customHeight="1" x14ac:dyDescent="0.2">
      <c r="A31" s="181"/>
      <c r="B31" s="181"/>
      <c r="C31" s="182"/>
      <c r="D31" s="181"/>
      <c r="E31" s="181"/>
      <c r="F31" s="181"/>
    </row>
    <row r="32" spans="1:14" s="178" customFormat="1" x14ac:dyDescent="0.2">
      <c r="A32" s="181" t="s">
        <v>94</v>
      </c>
      <c r="B32" s="181"/>
      <c r="C32" s="182"/>
      <c r="E32" s="181"/>
      <c r="F32" s="181"/>
    </row>
    <row r="33" spans="1:25" s="178" customFormat="1" x14ac:dyDescent="0.2">
      <c r="A33" s="184" t="s">
        <v>93</v>
      </c>
      <c r="B33" s="184"/>
      <c r="C33" s="183"/>
      <c r="E33" s="179" t="str">
        <f>IF(SUM(D10:F10)&lt;&gt;0,SUM(D10:F10),"")</f>
        <v/>
      </c>
      <c r="I33" s="179" t="str">
        <f>IF(SUM(H10:J10)&lt;&gt;0,SUM(H10:J10),"")</f>
        <v/>
      </c>
      <c r="M33" s="179" t="str">
        <f>IF(SUM(L10:N10)&lt;&gt;0,SUM(L10:N10),"")</f>
        <v/>
      </c>
      <c r="Q33" s="179" t="str">
        <f>IF(SUM(P10:R10)&lt;&gt;0,SUM(P10:R10),"")</f>
        <v/>
      </c>
      <c r="U33" s="179" t="str">
        <f>IF(SUM(T10:V10)&lt;&gt;0,SUM(T10:V10),"")</f>
        <v/>
      </c>
      <c r="Y33" s="179" t="str">
        <f>IF(SUM(X10:Z10)&lt;&gt;0,SUM(X10:Z10),"")</f>
        <v/>
      </c>
    </row>
    <row r="34" spans="1:25" x14ac:dyDescent="0.2">
      <c r="A34" s="184" t="s">
        <v>92</v>
      </c>
      <c r="B34" s="184"/>
      <c r="C34" s="183"/>
      <c r="E34" s="179" t="str">
        <f>IF(SUM(D10:F11)&lt;&gt;0,SUM(D10:F11),"")</f>
        <v/>
      </c>
      <c r="I34" s="179" t="str">
        <f>IF(SUM(H10:J11)&lt;&gt;0,SUM(H10:J11),"")</f>
        <v/>
      </c>
      <c r="M34" s="179" t="str">
        <f>IF(SUM(L10:N11)&lt;&gt;0,SUM(L10:N11),"")</f>
        <v/>
      </c>
      <c r="Q34" s="179" t="str">
        <f>IF(SUM(P10:R11)&lt;&gt;0,SUM(P10:R11),"")</f>
        <v/>
      </c>
      <c r="U34" s="179" t="str">
        <f>IF(SUM(T10:V11)&lt;&gt;0,SUM(T10:V11),"")</f>
        <v/>
      </c>
      <c r="Y34" s="179" t="str">
        <f>IF(SUM(X10:Z11)&lt;&gt;0,SUM(X10:Z11),"")</f>
        <v/>
      </c>
    </row>
    <row r="35" spans="1:25" s="178" customFormat="1" x14ac:dyDescent="0.2">
      <c r="A35" s="181" t="s">
        <v>91</v>
      </c>
      <c r="B35" s="181"/>
      <c r="C35" s="182"/>
      <c r="E35" s="179" t="str">
        <f>IF(SUM(D14:F14)&lt;&gt;0,SUM(D14:F14),"")</f>
        <v/>
      </c>
      <c r="F35" s="181"/>
      <c r="I35" s="179" t="str">
        <f>IF(SUM(H14:J14)&lt;&gt;0,SUM(H14:J14),"")</f>
        <v/>
      </c>
      <c r="M35" s="179" t="str">
        <f>IF(SUM(L14:N14)&lt;&gt;0,SUM(L14:N14),"")</f>
        <v/>
      </c>
      <c r="O35" s="180"/>
      <c r="Q35" s="179" t="str">
        <f>IF(SUM(P14:R14)&lt;&gt;0,SUM(P14:R14),"")</f>
        <v/>
      </c>
      <c r="U35" s="179" t="str">
        <f>IF(SUM(T14:V14)&lt;&gt;0,SUM(T14:V14),"")</f>
        <v/>
      </c>
      <c r="Y35" s="179" t="str">
        <f>IF(SUM(X14:Z14)&lt;&gt;0,SUM(X14:Z14),"")</f>
        <v/>
      </c>
    </row>
    <row r="55" spans="9:9" x14ac:dyDescent="0.2">
      <c r="I55" s="177"/>
    </row>
  </sheetData>
  <sheetProtection sheet="1" objects="1" scenarios="1" insertColumns="0" insertRows="0"/>
  <mergeCells count="9">
    <mergeCell ref="D21:F21"/>
    <mergeCell ref="H21:J21"/>
    <mergeCell ref="L21:N21"/>
    <mergeCell ref="E3:N3"/>
    <mergeCell ref="D5:N5"/>
    <mergeCell ref="E6:N6"/>
    <mergeCell ref="L19:N19"/>
    <mergeCell ref="D19:F19"/>
    <mergeCell ref="H19:J19"/>
  </mergeCells>
  <conditionalFormatting sqref="D19:AH19">
    <cfRule type="top10" dxfId="6" priority="2" bottom="1" rank="1"/>
  </conditionalFormatting>
  <conditionalFormatting sqref="E35 I35 M35 Q35 U35 Y35">
    <cfRule type="cellIs" dxfId="5" priority="1" operator="notBetween">
      <formula>1.1*AVERAGE($E$35:$AC$35)</formula>
      <formula>0.9*AVERAGE($E$35:$AC$35)</formula>
    </cfRule>
  </conditionalFormatting>
  <pageMargins left="0.70866141732283472" right="0.70866141732283472" top="0.98425196850393704" bottom="0.78740157480314965" header="0.39370078740157483" footer="0.39370078740157483"/>
  <pageSetup paperSize="9" scale="80" orientation="landscape" r:id="rId1"/>
  <headerFooter alignWithMargins="0">
    <oddHeader>&amp;L&amp;G</oddHeader>
    <oddFooter>&amp;R&amp;9&amp;Z&amp;F - &amp;A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9"/>
  <sheetViews>
    <sheetView zoomScale="85" zoomScaleNormal="85" workbookViewId="0">
      <selection activeCell="E26" sqref="E26"/>
    </sheetView>
  </sheetViews>
  <sheetFormatPr baseColWidth="10" defaultRowHeight="12.75" outlineLevelRow="1" outlineLevelCol="1" x14ac:dyDescent="0.2"/>
  <cols>
    <col min="1" max="1" width="11.7109375" style="2" customWidth="1"/>
    <col min="2" max="2" width="7.28515625" style="2" customWidth="1"/>
    <col min="3" max="3" width="16" style="2" customWidth="1"/>
    <col min="4" max="4" width="46" style="2" customWidth="1" outlineLevel="1"/>
    <col min="5" max="5" width="18.5703125" style="2" customWidth="1"/>
    <col min="6" max="6" width="7.42578125" style="2" customWidth="1"/>
    <col min="7" max="7" width="11.7109375" style="2" customWidth="1"/>
    <col min="8" max="8" width="18.5703125" style="2" customWidth="1"/>
    <col min="9" max="9" width="7.42578125" style="2" customWidth="1"/>
    <col min="10" max="10" width="11.7109375" style="2" customWidth="1"/>
    <col min="11" max="11" width="18.5703125" style="2" customWidth="1"/>
    <col min="12" max="12" width="7.42578125" style="2" customWidth="1"/>
    <col min="13" max="13" width="11.7109375" style="2" customWidth="1"/>
    <col min="14" max="14" width="11.42578125" style="2"/>
    <col min="15" max="21" width="11.42578125" style="58"/>
    <col min="22" max="16384" width="11.42578125" style="2"/>
  </cols>
  <sheetData>
    <row r="1" spans="1:21" s="129" customFormat="1" ht="18" customHeight="1" x14ac:dyDescent="0.3">
      <c r="A1" s="49" t="s">
        <v>63</v>
      </c>
      <c r="B1" s="50"/>
      <c r="C1" s="51"/>
      <c r="D1" s="126"/>
      <c r="E1" s="127"/>
      <c r="F1" s="127"/>
      <c r="G1" s="127"/>
      <c r="H1" s="127"/>
      <c r="I1" s="127"/>
      <c r="J1" s="127"/>
      <c r="K1" s="127"/>
      <c r="L1" s="127"/>
      <c r="M1" s="127"/>
      <c r="N1" s="117"/>
      <c r="O1" s="118"/>
      <c r="P1" s="118"/>
      <c r="Q1" s="118"/>
      <c r="R1" s="118"/>
      <c r="S1" s="118"/>
      <c r="T1" s="118"/>
      <c r="U1" s="128"/>
    </row>
    <row r="2" spans="1:21" s="133" customFormat="1" ht="18" customHeight="1" x14ac:dyDescent="0.25">
      <c r="A2" s="46"/>
      <c r="B2" s="47"/>
      <c r="C2" s="48"/>
      <c r="D2" s="130"/>
      <c r="E2" s="131"/>
      <c r="F2" s="131"/>
      <c r="G2" s="131"/>
      <c r="H2" s="131"/>
      <c r="I2" s="131"/>
      <c r="J2" s="131"/>
      <c r="K2" s="131"/>
      <c r="L2" s="131"/>
      <c r="M2" s="131"/>
      <c r="N2" s="119"/>
      <c r="O2" s="120"/>
      <c r="P2" s="120"/>
      <c r="Q2" s="120"/>
      <c r="R2" s="120"/>
      <c r="S2" s="120"/>
      <c r="T2" s="120"/>
      <c r="U2" s="132"/>
    </row>
    <row r="3" spans="1:21" s="135" customFormat="1" ht="18" customHeight="1" x14ac:dyDescent="0.25">
      <c r="A3" s="21" t="s">
        <v>70</v>
      </c>
      <c r="B3" s="134"/>
      <c r="C3" s="53">
        <v>8027</v>
      </c>
      <c r="D3" s="262" t="s">
        <v>76</v>
      </c>
      <c r="E3" s="263"/>
      <c r="F3" s="263"/>
      <c r="G3" s="263"/>
      <c r="H3" s="263"/>
      <c r="I3" s="263"/>
      <c r="J3" s="263"/>
      <c r="K3" s="263"/>
      <c r="L3" s="263"/>
      <c r="M3" s="264"/>
      <c r="O3" s="136"/>
      <c r="P3" s="136"/>
      <c r="Q3" s="136"/>
      <c r="R3" s="136"/>
      <c r="S3" s="136"/>
      <c r="T3" s="136"/>
      <c r="U3" s="136"/>
    </row>
    <row r="4" spans="1:21" s="140" customFormat="1" ht="8.25" customHeight="1" x14ac:dyDescent="0.25">
      <c r="A4" s="123"/>
      <c r="B4" s="137"/>
      <c r="C4" s="137"/>
      <c r="D4" s="138"/>
      <c r="E4" s="139"/>
      <c r="F4" s="139"/>
      <c r="G4" s="139"/>
      <c r="H4" s="139"/>
      <c r="I4" s="139"/>
      <c r="J4" s="139"/>
      <c r="K4" s="139"/>
      <c r="L4" s="139"/>
      <c r="M4" s="139"/>
      <c r="O4" s="141"/>
      <c r="P4" s="141"/>
      <c r="Q4" s="141"/>
      <c r="R4" s="141"/>
      <c r="S4" s="141"/>
      <c r="T4" s="141"/>
      <c r="U4" s="141"/>
    </row>
    <row r="5" spans="1:21" s="121" customFormat="1" ht="18" customHeight="1" x14ac:dyDescent="0.25">
      <c r="A5" s="124" t="s">
        <v>44</v>
      </c>
      <c r="C5" s="271" t="s">
        <v>64</v>
      </c>
      <c r="D5" s="272"/>
      <c r="E5" s="272"/>
      <c r="F5" s="272"/>
      <c r="G5" s="272"/>
      <c r="H5" s="272"/>
      <c r="I5" s="272"/>
      <c r="J5" s="272"/>
      <c r="K5" s="272"/>
      <c r="L5" s="272"/>
      <c r="M5" s="273"/>
      <c r="O5" s="142"/>
      <c r="P5" s="142"/>
      <c r="Q5" s="142"/>
      <c r="R5" s="142"/>
      <c r="S5" s="142"/>
      <c r="T5" s="142"/>
      <c r="U5" s="142"/>
    </row>
    <row r="6" spans="1:21" s="121" customFormat="1" ht="18" customHeight="1" x14ac:dyDescent="0.25">
      <c r="A6" s="124" t="s">
        <v>71</v>
      </c>
      <c r="C6" s="122">
        <v>40548</v>
      </c>
      <c r="D6" s="274" t="s">
        <v>80</v>
      </c>
      <c r="E6" s="275"/>
      <c r="F6" s="275"/>
      <c r="G6" s="275"/>
      <c r="H6" s="275"/>
      <c r="I6" s="275"/>
      <c r="J6" s="275"/>
      <c r="K6" s="275"/>
      <c r="L6" s="275"/>
      <c r="M6" s="276"/>
      <c r="O6" s="142"/>
      <c r="P6" s="142"/>
      <c r="Q6" s="142"/>
      <c r="R6" s="142"/>
      <c r="S6" s="142"/>
      <c r="T6" s="142"/>
      <c r="U6" s="142"/>
    </row>
    <row r="7" spans="1:21" s="56" customFormat="1" ht="14.25" customHeight="1" x14ac:dyDescent="0.2">
      <c r="A7" s="123"/>
      <c r="C7" s="143"/>
      <c r="D7" s="144"/>
      <c r="E7" s="145"/>
      <c r="F7" s="145"/>
      <c r="G7" s="145"/>
      <c r="H7" s="145"/>
      <c r="I7" s="145"/>
      <c r="J7" s="145"/>
      <c r="K7" s="145"/>
      <c r="L7" s="145"/>
      <c r="M7" s="145"/>
      <c r="O7" s="146"/>
      <c r="P7" s="146"/>
      <c r="Q7" s="146"/>
      <c r="R7" s="146"/>
      <c r="S7" s="146"/>
      <c r="T7" s="146"/>
      <c r="U7" s="146"/>
    </row>
    <row r="8" spans="1:21" s="147" customFormat="1" ht="15" x14ac:dyDescent="0.2">
      <c r="A8" s="125" t="s">
        <v>73</v>
      </c>
      <c r="C8" s="148"/>
      <c r="D8" s="3"/>
      <c r="E8" s="52" t="s">
        <v>74</v>
      </c>
      <c r="F8" s="149">
        <v>1</v>
      </c>
      <c r="G8" s="3"/>
      <c r="H8" s="52" t="s">
        <v>75</v>
      </c>
      <c r="I8" s="54">
        <v>10</v>
      </c>
      <c r="J8" s="1"/>
      <c r="K8" s="1"/>
      <c r="L8" s="1"/>
      <c r="M8" s="1"/>
      <c r="N8" s="1"/>
      <c r="O8" s="57" t="s">
        <v>66</v>
      </c>
      <c r="P8" s="57">
        <v>5</v>
      </c>
      <c r="Q8" s="150">
        <v>10</v>
      </c>
      <c r="R8" s="150"/>
      <c r="S8" s="150"/>
      <c r="T8" s="150"/>
      <c r="U8" s="150"/>
    </row>
    <row r="9" spans="1:21" s="147" customFormat="1" ht="18" x14ac:dyDescent="0.2">
      <c r="A9" s="5"/>
      <c r="B9" s="5"/>
      <c r="C9" s="5"/>
      <c r="D9" s="5"/>
      <c r="E9" s="5"/>
      <c r="F9" s="5"/>
      <c r="G9" s="5"/>
      <c r="H9" s="4"/>
      <c r="I9" s="4"/>
      <c r="J9" s="1"/>
      <c r="K9" s="1"/>
      <c r="L9" s="1"/>
      <c r="M9" s="1"/>
      <c r="N9" s="1"/>
      <c r="O9" s="57"/>
      <c r="P9" s="57"/>
      <c r="Q9" s="150"/>
      <c r="R9" s="150"/>
      <c r="S9" s="150"/>
      <c r="T9" s="150"/>
      <c r="U9" s="150"/>
    </row>
    <row r="10" spans="1:21" s="147" customFormat="1" ht="14.25" x14ac:dyDescent="0.2">
      <c r="A10" s="6"/>
      <c r="B10" s="6"/>
      <c r="C10" s="6"/>
      <c r="D10" s="6"/>
      <c r="E10" s="7"/>
      <c r="F10" s="8"/>
      <c r="G10" s="9"/>
      <c r="H10" s="9"/>
      <c r="I10" s="9"/>
      <c r="J10" s="9"/>
      <c r="K10" s="7"/>
      <c r="L10" s="8"/>
      <c r="M10" s="9"/>
      <c r="N10" s="1"/>
      <c r="O10" s="57"/>
      <c r="P10" s="57"/>
      <c r="Q10" s="57"/>
      <c r="R10" s="57"/>
      <c r="S10" s="57"/>
      <c r="T10" s="57"/>
      <c r="U10" s="150"/>
    </row>
    <row r="11" spans="1:21" s="147" customFormat="1" ht="15" x14ac:dyDescent="0.2">
      <c r="A11" s="6"/>
      <c r="B11" s="6"/>
      <c r="C11" s="6"/>
      <c r="D11" s="6"/>
      <c r="E11" s="251" t="s">
        <v>45</v>
      </c>
      <c r="F11" s="252"/>
      <c r="G11" s="252"/>
      <c r="H11" s="252"/>
      <c r="I11" s="252"/>
      <c r="J11" s="252"/>
      <c r="K11" s="252"/>
      <c r="L11" s="252"/>
      <c r="M11" s="291"/>
      <c r="N11" s="1"/>
      <c r="O11" s="57"/>
      <c r="P11" s="57"/>
      <c r="Q11" s="57"/>
      <c r="R11" s="57"/>
      <c r="S11" s="57"/>
      <c r="T11" s="57"/>
      <c r="U11" s="150"/>
    </row>
    <row r="12" spans="1:21" s="71" customFormat="1" ht="18" customHeight="1" x14ac:dyDescent="0.25">
      <c r="A12" s="65" t="s">
        <v>0</v>
      </c>
      <c r="B12" s="66" t="s">
        <v>1</v>
      </c>
      <c r="C12" s="67" t="s">
        <v>2</v>
      </c>
      <c r="D12" s="68" t="s">
        <v>3</v>
      </c>
      <c r="E12" s="253">
        <v>1</v>
      </c>
      <c r="F12" s="254"/>
      <c r="G12" s="255"/>
      <c r="H12" s="253">
        <v>2</v>
      </c>
      <c r="I12" s="254"/>
      <c r="J12" s="254"/>
      <c r="K12" s="254">
        <v>3</v>
      </c>
      <c r="L12" s="254"/>
      <c r="M12" s="255"/>
      <c r="N12" s="21"/>
      <c r="O12" s="69" t="s">
        <v>67</v>
      </c>
      <c r="P12" s="69" t="s">
        <v>68</v>
      </c>
      <c r="Q12" s="69" t="s">
        <v>41</v>
      </c>
      <c r="R12" s="69" t="s">
        <v>42</v>
      </c>
      <c r="S12" s="69" t="s">
        <v>69</v>
      </c>
      <c r="T12" s="61" t="s">
        <v>43</v>
      </c>
      <c r="U12" s="70"/>
    </row>
    <row r="13" spans="1:21" ht="30" customHeight="1" x14ac:dyDescent="0.25">
      <c r="A13" s="11"/>
      <c r="B13" s="12"/>
      <c r="C13" s="13"/>
      <c r="D13" s="14"/>
      <c r="E13" s="256" t="s">
        <v>77</v>
      </c>
      <c r="F13" s="257"/>
      <c r="G13" s="258"/>
      <c r="H13" s="256" t="s">
        <v>78</v>
      </c>
      <c r="I13" s="257"/>
      <c r="J13" s="258"/>
      <c r="K13" s="256" t="s">
        <v>79</v>
      </c>
      <c r="L13" s="257"/>
      <c r="M13" s="258"/>
      <c r="N13" s="10"/>
      <c r="O13" s="59"/>
      <c r="P13" s="59"/>
      <c r="Q13" s="59"/>
      <c r="R13" s="59"/>
      <c r="S13" s="59"/>
      <c r="T13" s="60"/>
    </row>
    <row r="14" spans="1:21" ht="30" customHeight="1" x14ac:dyDescent="0.2">
      <c r="A14" s="15"/>
      <c r="B14" s="16"/>
      <c r="C14" s="17"/>
      <c r="D14" s="18"/>
      <c r="E14" s="19" t="s">
        <v>72</v>
      </c>
      <c r="F14" s="16" t="s">
        <v>4</v>
      </c>
      <c r="G14" s="20" t="s">
        <v>5</v>
      </c>
      <c r="H14" s="19" t="s">
        <v>72</v>
      </c>
      <c r="I14" s="16" t="s">
        <v>4</v>
      </c>
      <c r="J14" s="20" t="s">
        <v>5</v>
      </c>
      <c r="K14" s="19" t="s">
        <v>72</v>
      </c>
      <c r="L14" s="16" t="s">
        <v>4</v>
      </c>
      <c r="M14" s="20" t="s">
        <v>5</v>
      </c>
      <c r="N14" s="1"/>
      <c r="O14" s="57"/>
      <c r="P14" s="57"/>
      <c r="Q14" s="57"/>
      <c r="R14" s="57">
        <v>2</v>
      </c>
      <c r="S14" s="57"/>
      <c r="T14" s="57"/>
    </row>
    <row r="15" spans="1:21" s="82" customFormat="1" ht="32.25" customHeight="1" x14ac:dyDescent="0.2">
      <c r="A15" s="243" t="s">
        <v>6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90"/>
      <c r="N15" s="79"/>
      <c r="O15" s="80"/>
      <c r="P15" s="80"/>
      <c r="Q15" s="80"/>
      <c r="R15" s="80"/>
      <c r="S15" s="80"/>
      <c r="T15" s="80"/>
      <c r="U15" s="81"/>
    </row>
    <row r="16" spans="1:21" s="55" customFormat="1" ht="14.25" customHeight="1" x14ac:dyDescent="0.2">
      <c r="A16" s="88">
        <v>0.6</v>
      </c>
      <c r="B16" s="89" t="s">
        <v>49</v>
      </c>
      <c r="C16" s="90" t="s">
        <v>7</v>
      </c>
      <c r="D16" s="22" t="s">
        <v>8</v>
      </c>
      <c r="E16" s="91">
        <v>850000</v>
      </c>
      <c r="F16" s="92">
        <f>IF(E16&lt;&gt;0,$I$8-($I$8-$F$8)/$T16*(E16-$O16),0)</f>
        <v>7.046875</v>
      </c>
      <c r="G16" s="93">
        <f>F16*$A16</f>
        <v>4.2281249999999995</v>
      </c>
      <c r="H16" s="91">
        <v>820000</v>
      </c>
      <c r="I16" s="92">
        <f>IF(H16&lt;&gt;0,$I$8-($I$8-$F$8)/$T16*(H16-$O16),0)</f>
        <v>7.46875</v>
      </c>
      <c r="J16" s="93">
        <f>I16*$A16</f>
        <v>4.4812500000000002</v>
      </c>
      <c r="K16" s="91">
        <v>640000</v>
      </c>
      <c r="L16" s="92">
        <f>IF(K16&lt;&gt;0,$I$8-($I$8-$F$8)/$T16*(K16-$O16),0)</f>
        <v>10</v>
      </c>
      <c r="M16" s="93">
        <f>L16*$A16</f>
        <v>6</v>
      </c>
      <c r="N16" s="1"/>
      <c r="O16" s="94">
        <f>MIN(K16,H16,E16)</f>
        <v>640000</v>
      </c>
      <c r="P16" s="94">
        <f>MAX(K16,H16,E16)</f>
        <v>850000</v>
      </c>
      <c r="Q16" s="57">
        <f>P16/O16</f>
        <v>1.328125</v>
      </c>
      <c r="R16" s="57">
        <f>IF(R14&gt;Q16,R14,Q16)</f>
        <v>2</v>
      </c>
      <c r="S16" s="57">
        <f>R16*O16</f>
        <v>1280000</v>
      </c>
      <c r="T16" s="94">
        <f>S16-O16</f>
        <v>640000</v>
      </c>
      <c r="U16" s="95"/>
    </row>
    <row r="17" spans="1:21" s="55" customFormat="1" ht="14.25" customHeight="1" x14ac:dyDescent="0.2">
      <c r="A17" s="96">
        <v>0</v>
      </c>
      <c r="B17" s="97" t="s">
        <v>50</v>
      </c>
      <c r="C17" s="98" t="s">
        <v>9</v>
      </c>
      <c r="D17" s="99"/>
      <c r="E17" s="100"/>
      <c r="F17" s="92">
        <f>$I$8-($I$8-$F$8)/$T17*(E17-$O17)</f>
        <v>0</v>
      </c>
      <c r="G17" s="101">
        <f>F17*$A17</f>
        <v>0</v>
      </c>
      <c r="H17" s="100"/>
      <c r="I17" s="92">
        <f>$I$8-($I$8-$F$8)/$T17*(H17-$O17)</f>
        <v>0</v>
      </c>
      <c r="J17" s="101">
        <f>I17*$A17</f>
        <v>0</v>
      </c>
      <c r="K17" s="100"/>
      <c r="L17" s="92">
        <f>$I$8-($I$8-$F$8)/$T17*(K17-$O17)</f>
        <v>0</v>
      </c>
      <c r="M17" s="101">
        <f>L17*$A17</f>
        <v>0</v>
      </c>
      <c r="N17" s="1"/>
      <c r="O17" s="57">
        <v>100</v>
      </c>
      <c r="P17" s="57">
        <v>10</v>
      </c>
      <c r="Q17" s="57">
        <f>P17/O17</f>
        <v>0.1</v>
      </c>
      <c r="R17" s="57">
        <v>10</v>
      </c>
      <c r="S17" s="57">
        <v>10</v>
      </c>
      <c r="T17" s="94">
        <f>S17-O17</f>
        <v>-90</v>
      </c>
      <c r="U17" s="95"/>
    </row>
    <row r="18" spans="1:21" s="82" customFormat="1" ht="20.25" customHeight="1" x14ac:dyDescent="0.2">
      <c r="A18" s="72">
        <f>SUM(A16:A17)</f>
        <v>0.6</v>
      </c>
      <c r="B18" s="73"/>
      <c r="C18" s="74" t="s">
        <v>10</v>
      </c>
      <c r="D18" s="75"/>
      <c r="E18" s="76"/>
      <c r="F18" s="77">
        <f>SUM(F16:F17)</f>
        <v>7.046875</v>
      </c>
      <c r="G18" s="78">
        <f>SUM(G16:G17)</f>
        <v>4.2281249999999995</v>
      </c>
      <c r="H18" s="76"/>
      <c r="I18" s="77">
        <f>SUM(I16:I17)</f>
        <v>7.46875</v>
      </c>
      <c r="J18" s="78">
        <f>SUM(J16:J17)</f>
        <v>4.4812500000000002</v>
      </c>
      <c r="K18" s="76"/>
      <c r="L18" s="77">
        <f>SUM(L16:L17)</f>
        <v>10</v>
      </c>
      <c r="M18" s="78">
        <f>SUM(M16:M17)</f>
        <v>6</v>
      </c>
      <c r="N18" s="79"/>
      <c r="O18" s="80"/>
      <c r="P18" s="80"/>
      <c r="Q18" s="80"/>
      <c r="R18" s="80"/>
      <c r="S18" s="80"/>
      <c r="T18" s="80"/>
      <c r="U18" s="81"/>
    </row>
    <row r="19" spans="1:21" s="82" customFormat="1" ht="32.25" customHeight="1" x14ac:dyDescent="0.2">
      <c r="A19" s="243" t="s">
        <v>11</v>
      </c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90"/>
      <c r="N19" s="79"/>
      <c r="O19" s="80"/>
      <c r="P19" s="80"/>
      <c r="Q19" s="80"/>
      <c r="R19" s="80"/>
      <c r="S19" s="80"/>
      <c r="T19" s="80"/>
      <c r="U19" s="81"/>
    </row>
    <row r="20" spans="1:21" s="109" customFormat="1" ht="14.25" customHeight="1" x14ac:dyDescent="0.25">
      <c r="A20" s="102">
        <f>SUM(A21:A25)</f>
        <v>0</v>
      </c>
      <c r="B20" s="103" t="s">
        <v>51</v>
      </c>
      <c r="C20" s="245" t="s">
        <v>12</v>
      </c>
      <c r="D20" s="246"/>
      <c r="E20" s="104"/>
      <c r="F20" s="105">
        <f>SUM(F21:F25)</f>
        <v>0</v>
      </c>
      <c r="G20" s="106">
        <f>SUM(G21:G25)</f>
        <v>0</v>
      </c>
      <c r="H20" s="104"/>
      <c r="I20" s="105">
        <f>SUM(I21:I25)</f>
        <v>0</v>
      </c>
      <c r="J20" s="106">
        <f>SUM(J21:J25)</f>
        <v>0</v>
      </c>
      <c r="K20" s="104"/>
      <c r="L20" s="105">
        <f>SUM(L21:L25)</f>
        <v>0</v>
      </c>
      <c r="M20" s="107">
        <f>SUM(M21:M25)</f>
        <v>0</v>
      </c>
      <c r="N20" s="10"/>
      <c r="O20" s="60"/>
      <c r="P20" s="60"/>
      <c r="Q20" s="60"/>
      <c r="R20" s="60"/>
      <c r="S20" s="60"/>
      <c r="T20" s="60"/>
      <c r="U20" s="108"/>
    </row>
    <row r="21" spans="1:21" ht="12.75" hidden="1" customHeight="1" outlineLevel="1" x14ac:dyDescent="0.2">
      <c r="A21" s="29">
        <v>0</v>
      </c>
      <c r="B21" s="24"/>
      <c r="C21" s="25"/>
      <c r="D21" s="26" t="s">
        <v>13</v>
      </c>
      <c r="E21" s="28"/>
      <c r="F21" s="30"/>
      <c r="G21" s="31">
        <f>F21*$A21</f>
        <v>0</v>
      </c>
      <c r="H21" s="28"/>
      <c r="I21" s="30"/>
      <c r="J21" s="31">
        <f>I21*$A21</f>
        <v>0</v>
      </c>
      <c r="K21" s="28"/>
      <c r="L21" s="30"/>
      <c r="M21" s="31">
        <f>L21*$A21</f>
        <v>0</v>
      </c>
      <c r="N21" s="23"/>
      <c r="O21" s="62"/>
      <c r="P21" s="62"/>
      <c r="Q21" s="62"/>
      <c r="R21" s="62"/>
      <c r="S21" s="62"/>
      <c r="T21" s="62"/>
    </row>
    <row r="22" spans="1:21" ht="12.75" hidden="1" customHeight="1" outlineLevel="1" x14ac:dyDescent="0.2">
      <c r="A22" s="29">
        <v>0</v>
      </c>
      <c r="B22" s="24"/>
      <c r="C22" s="25"/>
      <c r="D22" s="26" t="s">
        <v>14</v>
      </c>
      <c r="E22" s="28"/>
      <c r="F22" s="30"/>
      <c r="G22" s="31">
        <f>F22*$A22</f>
        <v>0</v>
      </c>
      <c r="H22" s="28"/>
      <c r="I22" s="30"/>
      <c r="J22" s="31">
        <f>I22*$A22</f>
        <v>0</v>
      </c>
      <c r="K22" s="28"/>
      <c r="L22" s="30"/>
      <c r="M22" s="31">
        <f>L22*$A22</f>
        <v>0</v>
      </c>
      <c r="N22" s="23"/>
      <c r="O22" s="62"/>
      <c r="P22" s="62"/>
      <c r="Q22" s="62"/>
      <c r="R22" s="62"/>
      <c r="S22" s="62"/>
      <c r="T22" s="62"/>
    </row>
    <row r="23" spans="1:21" ht="12.75" hidden="1" customHeight="1" outlineLevel="1" x14ac:dyDescent="0.2">
      <c r="A23" s="29">
        <v>0</v>
      </c>
      <c r="B23" s="24"/>
      <c r="C23" s="25"/>
      <c r="D23" s="26" t="s">
        <v>15</v>
      </c>
      <c r="E23" s="28"/>
      <c r="F23" s="30"/>
      <c r="G23" s="31">
        <f>F23*$A23</f>
        <v>0</v>
      </c>
      <c r="H23" s="28"/>
      <c r="I23" s="30"/>
      <c r="J23" s="31">
        <f>I23*$A23</f>
        <v>0</v>
      </c>
      <c r="K23" s="28"/>
      <c r="L23" s="30"/>
      <c r="M23" s="31">
        <f>L23*$A23</f>
        <v>0</v>
      </c>
      <c r="N23" s="23"/>
      <c r="O23" s="62"/>
      <c r="P23" s="62"/>
      <c r="Q23" s="62"/>
      <c r="R23" s="62"/>
      <c r="S23" s="62"/>
      <c r="T23" s="62"/>
    </row>
    <row r="24" spans="1:21" ht="12.75" hidden="1" customHeight="1" outlineLevel="1" x14ac:dyDescent="0.2">
      <c r="A24" s="29">
        <v>0</v>
      </c>
      <c r="B24" s="24"/>
      <c r="C24" s="25"/>
      <c r="D24" s="26" t="s">
        <v>16</v>
      </c>
      <c r="E24" s="28"/>
      <c r="F24" s="30"/>
      <c r="G24" s="31">
        <f>F24*$A24</f>
        <v>0</v>
      </c>
      <c r="H24" s="28"/>
      <c r="I24" s="30"/>
      <c r="J24" s="31">
        <f>I24*$A24</f>
        <v>0</v>
      </c>
      <c r="K24" s="28"/>
      <c r="L24" s="30"/>
      <c r="M24" s="31">
        <f>L24*$A24</f>
        <v>0</v>
      </c>
      <c r="N24" s="23"/>
      <c r="O24" s="62"/>
      <c r="P24" s="62"/>
      <c r="Q24" s="62"/>
      <c r="R24" s="62"/>
      <c r="S24" s="62"/>
      <c r="T24" s="62"/>
    </row>
    <row r="25" spans="1:21" ht="12.75" hidden="1" customHeight="1" outlineLevel="1" x14ac:dyDescent="0.2">
      <c r="A25" s="29">
        <v>0</v>
      </c>
      <c r="B25" s="24"/>
      <c r="C25" s="25"/>
      <c r="D25" s="26" t="s">
        <v>62</v>
      </c>
      <c r="E25" s="28"/>
      <c r="F25" s="30"/>
      <c r="G25" s="31">
        <f>F25*$A25</f>
        <v>0</v>
      </c>
      <c r="H25" s="28"/>
      <c r="I25" s="30"/>
      <c r="J25" s="31">
        <f>I25*$A25</f>
        <v>0</v>
      </c>
      <c r="K25" s="28"/>
      <c r="L25" s="30"/>
      <c r="M25" s="31">
        <f>L25*$A25</f>
        <v>0</v>
      </c>
      <c r="N25" s="23"/>
      <c r="O25" s="62"/>
      <c r="P25" s="62"/>
      <c r="Q25" s="62"/>
      <c r="R25" s="62"/>
      <c r="S25" s="62"/>
      <c r="T25" s="62"/>
    </row>
    <row r="26" spans="1:21" s="109" customFormat="1" ht="14.25" customHeight="1" collapsed="1" x14ac:dyDescent="0.25">
      <c r="A26" s="110">
        <f>SUM(A27:A29)</f>
        <v>0</v>
      </c>
      <c r="B26" s="111" t="s">
        <v>52</v>
      </c>
      <c r="C26" s="247" t="s">
        <v>17</v>
      </c>
      <c r="D26" s="248"/>
      <c r="E26" s="112"/>
      <c r="F26" s="105">
        <f>SUM(F27:F29)</f>
        <v>0</v>
      </c>
      <c r="G26" s="106">
        <f>SUM(G27:G29)</f>
        <v>0</v>
      </c>
      <c r="H26" s="112"/>
      <c r="I26" s="105">
        <f>SUM(I27:I29)</f>
        <v>0</v>
      </c>
      <c r="J26" s="106">
        <f>SUM(J27:J29)</f>
        <v>0</v>
      </c>
      <c r="K26" s="112"/>
      <c r="L26" s="105">
        <f>SUM(L27:L29)</f>
        <v>0</v>
      </c>
      <c r="M26" s="107">
        <f>SUM(M27:M29)</f>
        <v>0</v>
      </c>
      <c r="N26" s="10"/>
      <c r="O26" s="60"/>
      <c r="P26" s="60"/>
      <c r="Q26" s="60"/>
      <c r="R26" s="60"/>
      <c r="S26" s="60"/>
      <c r="T26" s="60"/>
      <c r="U26" s="108"/>
    </row>
    <row r="27" spans="1:21" ht="12.75" hidden="1" customHeight="1" outlineLevel="1" x14ac:dyDescent="0.2">
      <c r="A27" s="29">
        <v>0</v>
      </c>
      <c r="B27" s="24"/>
      <c r="C27" s="25"/>
      <c r="D27" s="26" t="s">
        <v>18</v>
      </c>
      <c r="E27" s="27"/>
      <c r="F27" s="32"/>
      <c r="G27" s="31">
        <f>F27*$A27</f>
        <v>0</v>
      </c>
      <c r="H27" s="27"/>
      <c r="I27" s="32"/>
      <c r="J27" s="31">
        <f>I27*$A27</f>
        <v>0</v>
      </c>
      <c r="K27" s="27"/>
      <c r="L27" s="32"/>
      <c r="M27" s="31">
        <f>L27*$A27</f>
        <v>0</v>
      </c>
      <c r="N27" s="23"/>
      <c r="O27" s="62"/>
      <c r="P27" s="62"/>
      <c r="Q27" s="62"/>
      <c r="R27" s="62"/>
      <c r="S27" s="62"/>
      <c r="T27" s="62"/>
    </row>
    <row r="28" spans="1:21" ht="12.75" hidden="1" customHeight="1" outlineLevel="1" x14ac:dyDescent="0.2">
      <c r="A28" s="29">
        <v>0</v>
      </c>
      <c r="B28" s="24"/>
      <c r="C28" s="25"/>
      <c r="D28" s="26" t="s">
        <v>61</v>
      </c>
      <c r="E28" s="27"/>
      <c r="F28" s="32"/>
      <c r="G28" s="31">
        <f>F28*$A28</f>
        <v>0</v>
      </c>
      <c r="H28" s="27"/>
      <c r="I28" s="32"/>
      <c r="J28" s="31">
        <f>I28*$A28</f>
        <v>0</v>
      </c>
      <c r="K28" s="27"/>
      <c r="L28" s="32"/>
      <c r="M28" s="31">
        <f>L28*$A28</f>
        <v>0</v>
      </c>
      <c r="N28" s="23"/>
      <c r="O28" s="62"/>
      <c r="P28" s="62"/>
      <c r="Q28" s="62"/>
      <c r="R28" s="62"/>
      <c r="S28" s="62"/>
      <c r="T28" s="62"/>
    </row>
    <row r="29" spans="1:21" ht="12.75" hidden="1" customHeight="1" outlineLevel="1" x14ac:dyDescent="0.2">
      <c r="A29" s="29">
        <v>0</v>
      </c>
      <c r="B29" s="24"/>
      <c r="C29" s="25"/>
      <c r="D29" s="26" t="s">
        <v>65</v>
      </c>
      <c r="E29" s="27"/>
      <c r="F29" s="32"/>
      <c r="G29" s="31">
        <f>F29*$A29</f>
        <v>0</v>
      </c>
      <c r="H29" s="27"/>
      <c r="I29" s="32"/>
      <c r="J29" s="31">
        <f>I29*$A29</f>
        <v>0</v>
      </c>
      <c r="K29" s="27"/>
      <c r="L29" s="32"/>
      <c r="M29" s="31">
        <f>L29*$A29</f>
        <v>0</v>
      </c>
      <c r="N29" s="23"/>
      <c r="O29" s="62"/>
      <c r="P29" s="62"/>
      <c r="Q29" s="62"/>
      <c r="R29" s="62"/>
      <c r="S29" s="62"/>
      <c r="T29" s="62"/>
    </row>
    <row r="30" spans="1:21" s="109" customFormat="1" ht="14.25" customHeight="1" collapsed="1" x14ac:dyDescent="0.25">
      <c r="A30" s="110">
        <f>SUM(A31:A35)</f>
        <v>0</v>
      </c>
      <c r="B30" s="111" t="s">
        <v>53</v>
      </c>
      <c r="C30" s="249" t="s">
        <v>19</v>
      </c>
      <c r="D30" s="250"/>
      <c r="E30" s="112"/>
      <c r="F30" s="105">
        <f>SUM(F31:F35)</f>
        <v>0</v>
      </c>
      <c r="G30" s="106">
        <f>SUM(G31:G35)</f>
        <v>0</v>
      </c>
      <c r="H30" s="112"/>
      <c r="I30" s="105">
        <f>SUM(I31:I35)</f>
        <v>0</v>
      </c>
      <c r="J30" s="106">
        <f>SUM(J31:J35)</f>
        <v>0</v>
      </c>
      <c r="K30" s="112"/>
      <c r="L30" s="105">
        <f>SUM(L31:L35)</f>
        <v>0</v>
      </c>
      <c r="M30" s="107">
        <f>SUM(M31:M35)</f>
        <v>0</v>
      </c>
      <c r="N30" s="10"/>
      <c r="O30" s="60"/>
      <c r="P30" s="60"/>
      <c r="Q30" s="60"/>
      <c r="R30" s="60"/>
      <c r="S30" s="60"/>
      <c r="T30" s="60"/>
      <c r="U30" s="108"/>
    </row>
    <row r="31" spans="1:21" ht="12.75" hidden="1" customHeight="1" outlineLevel="1" x14ac:dyDescent="0.2">
      <c r="A31" s="29">
        <v>0</v>
      </c>
      <c r="B31" s="24"/>
      <c r="C31" s="25"/>
      <c r="D31" s="26" t="s">
        <v>20</v>
      </c>
      <c r="E31" s="33"/>
      <c r="F31" s="34"/>
      <c r="G31" s="35">
        <f>F31*$A31</f>
        <v>0</v>
      </c>
      <c r="H31" s="33"/>
      <c r="I31" s="34"/>
      <c r="J31" s="35">
        <f>I31*$A31</f>
        <v>0</v>
      </c>
      <c r="K31" s="33"/>
      <c r="L31" s="34"/>
      <c r="M31" s="35">
        <f>L31*$A31</f>
        <v>0</v>
      </c>
      <c r="N31" s="1"/>
      <c r="O31" s="57"/>
      <c r="P31" s="57"/>
      <c r="Q31" s="57"/>
      <c r="R31" s="57"/>
      <c r="S31" s="57"/>
      <c r="T31" s="57"/>
    </row>
    <row r="32" spans="1:21" ht="12.75" hidden="1" customHeight="1" outlineLevel="1" x14ac:dyDescent="0.2">
      <c r="A32" s="29">
        <v>0</v>
      </c>
      <c r="B32" s="24"/>
      <c r="C32" s="25"/>
      <c r="D32" s="26" t="s">
        <v>21</v>
      </c>
      <c r="E32" s="33"/>
      <c r="F32" s="34"/>
      <c r="G32" s="35">
        <f>F32*$A32</f>
        <v>0</v>
      </c>
      <c r="H32" s="33"/>
      <c r="I32" s="34"/>
      <c r="J32" s="35">
        <f>I32*$A32</f>
        <v>0</v>
      </c>
      <c r="K32" s="33"/>
      <c r="L32" s="34"/>
      <c r="M32" s="35">
        <f>L32*$A32</f>
        <v>0</v>
      </c>
      <c r="N32" s="1"/>
      <c r="O32" s="57"/>
      <c r="P32" s="57"/>
      <c r="Q32" s="57"/>
      <c r="R32" s="57"/>
      <c r="S32" s="57"/>
      <c r="T32" s="57"/>
    </row>
    <row r="33" spans="1:21" ht="12.75" hidden="1" customHeight="1" outlineLevel="1" x14ac:dyDescent="0.2">
      <c r="A33" s="29">
        <v>0</v>
      </c>
      <c r="B33" s="24"/>
      <c r="C33" s="25"/>
      <c r="D33" s="26" t="s">
        <v>60</v>
      </c>
      <c r="E33" s="33"/>
      <c r="F33" s="34"/>
      <c r="G33" s="35">
        <f>F33*$A33</f>
        <v>0</v>
      </c>
      <c r="H33" s="33"/>
      <c r="I33" s="34"/>
      <c r="J33" s="35">
        <f>I33*$A33</f>
        <v>0</v>
      </c>
      <c r="K33" s="33"/>
      <c r="L33" s="34"/>
      <c r="M33" s="35">
        <f>L33*$A33</f>
        <v>0</v>
      </c>
      <c r="N33" s="1"/>
      <c r="O33" s="57"/>
      <c r="P33" s="57"/>
      <c r="Q33" s="57"/>
      <c r="R33" s="57"/>
      <c r="S33" s="57"/>
      <c r="T33" s="57"/>
    </row>
    <row r="34" spans="1:21" ht="12.75" hidden="1" customHeight="1" outlineLevel="1" x14ac:dyDescent="0.2">
      <c r="A34" s="29">
        <v>0</v>
      </c>
      <c r="B34" s="24"/>
      <c r="C34" s="25"/>
      <c r="D34" s="26" t="s">
        <v>22</v>
      </c>
      <c r="E34" s="33"/>
      <c r="F34" s="34"/>
      <c r="G34" s="35">
        <f>F34*$A34</f>
        <v>0</v>
      </c>
      <c r="H34" s="33"/>
      <c r="I34" s="34"/>
      <c r="J34" s="35">
        <f>I34*$A34</f>
        <v>0</v>
      </c>
      <c r="K34" s="33"/>
      <c r="L34" s="34"/>
      <c r="M34" s="35">
        <f>L34*$A34</f>
        <v>0</v>
      </c>
      <c r="N34" s="1"/>
      <c r="O34" s="57"/>
      <c r="P34" s="57"/>
      <c r="Q34" s="57"/>
      <c r="R34" s="57"/>
      <c r="S34" s="57"/>
      <c r="T34" s="57"/>
    </row>
    <row r="35" spans="1:21" ht="12.75" hidden="1" customHeight="1" outlineLevel="1" x14ac:dyDescent="0.2">
      <c r="A35" s="29">
        <v>0</v>
      </c>
      <c r="B35" s="24"/>
      <c r="C35" s="25"/>
      <c r="D35" s="26" t="s">
        <v>59</v>
      </c>
      <c r="E35" s="33"/>
      <c r="F35" s="34"/>
      <c r="G35" s="35">
        <f>F35*$A35</f>
        <v>0</v>
      </c>
      <c r="H35" s="33"/>
      <c r="I35" s="34"/>
      <c r="J35" s="35">
        <f>I35*$A35</f>
        <v>0</v>
      </c>
      <c r="K35" s="33"/>
      <c r="L35" s="34"/>
      <c r="M35" s="35">
        <f>L35*$A35</f>
        <v>0</v>
      </c>
      <c r="N35" s="1"/>
      <c r="O35" s="57"/>
      <c r="P35" s="57"/>
      <c r="Q35" s="57"/>
      <c r="R35" s="57"/>
      <c r="S35" s="57"/>
      <c r="T35" s="57"/>
    </row>
    <row r="36" spans="1:21" s="82" customFormat="1" ht="20.25" customHeight="1" collapsed="1" x14ac:dyDescent="0.2">
      <c r="A36" s="72">
        <f>A20+A26+A30</f>
        <v>0</v>
      </c>
      <c r="B36" s="73"/>
      <c r="C36" s="74" t="s">
        <v>23</v>
      </c>
      <c r="D36" s="75"/>
      <c r="E36" s="83"/>
      <c r="F36" s="84">
        <f>F20+F26+F30</f>
        <v>0</v>
      </c>
      <c r="G36" s="85">
        <f>G20+G26+G30</f>
        <v>0</v>
      </c>
      <c r="H36" s="83"/>
      <c r="I36" s="84">
        <f>I20+I26+I30</f>
        <v>0</v>
      </c>
      <c r="J36" s="85">
        <f>J20+J26+J30</f>
        <v>0</v>
      </c>
      <c r="K36" s="83"/>
      <c r="L36" s="84">
        <f>L20+L26+L30</f>
        <v>0</v>
      </c>
      <c r="M36" s="85">
        <f>M20+M26+M30</f>
        <v>0</v>
      </c>
      <c r="N36" s="79"/>
      <c r="O36" s="80"/>
      <c r="P36" s="80"/>
      <c r="Q36" s="80"/>
      <c r="R36" s="80"/>
      <c r="S36" s="80"/>
      <c r="T36" s="80"/>
      <c r="U36" s="81"/>
    </row>
    <row r="37" spans="1:21" s="82" customFormat="1" ht="32.25" customHeight="1" x14ac:dyDescent="0.2">
      <c r="A37" s="243" t="s">
        <v>24</v>
      </c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90"/>
      <c r="N37" s="79"/>
      <c r="O37" s="80"/>
      <c r="P37" s="80"/>
      <c r="Q37" s="80"/>
      <c r="R37" s="80"/>
      <c r="S37" s="80"/>
      <c r="T37" s="80"/>
      <c r="U37" s="81"/>
    </row>
    <row r="38" spans="1:21" s="109" customFormat="1" ht="14.25" customHeight="1" x14ac:dyDescent="0.25">
      <c r="A38" s="102">
        <f>SUM(A39:A43)</f>
        <v>0.2</v>
      </c>
      <c r="B38" s="103" t="s">
        <v>54</v>
      </c>
      <c r="C38" s="245" t="s">
        <v>25</v>
      </c>
      <c r="D38" s="246"/>
      <c r="E38" s="104"/>
      <c r="F38" s="105">
        <f>SUM(F39:F43)</f>
        <v>18</v>
      </c>
      <c r="G38" s="106">
        <f>SUM(G39:G43)</f>
        <v>1.8</v>
      </c>
      <c r="H38" s="104"/>
      <c r="I38" s="105">
        <f>SUM(I39:I43)</f>
        <v>20</v>
      </c>
      <c r="J38" s="106">
        <f>SUM(J39:J43)</f>
        <v>2</v>
      </c>
      <c r="K38" s="104"/>
      <c r="L38" s="105">
        <f>SUM(L39:L43)</f>
        <v>6</v>
      </c>
      <c r="M38" s="107">
        <f>SUM(M39:M43)</f>
        <v>0.6</v>
      </c>
      <c r="N38" s="10"/>
      <c r="O38" s="60"/>
      <c r="P38" s="60"/>
      <c r="Q38" s="60"/>
      <c r="R38" s="60"/>
      <c r="S38" s="60"/>
      <c r="T38" s="60"/>
      <c r="U38" s="108"/>
    </row>
    <row r="39" spans="1:21" ht="12.75" hidden="1" customHeight="1" outlineLevel="1" x14ac:dyDescent="0.2">
      <c r="A39" s="29">
        <v>0</v>
      </c>
      <c r="B39" s="24"/>
      <c r="C39" s="25"/>
      <c r="D39" s="26" t="s">
        <v>82</v>
      </c>
      <c r="E39" s="28"/>
      <c r="F39" s="30"/>
      <c r="G39" s="31">
        <f>F39*$A39</f>
        <v>0</v>
      </c>
      <c r="H39" s="28"/>
      <c r="I39" s="30"/>
      <c r="J39" s="31">
        <f>I39*$A39</f>
        <v>0</v>
      </c>
      <c r="K39" s="28"/>
      <c r="L39" s="30"/>
      <c r="M39" s="31">
        <f>L39*$A39</f>
        <v>0</v>
      </c>
      <c r="N39" s="23"/>
      <c r="O39" s="62"/>
      <c r="P39" s="62"/>
      <c r="Q39" s="62"/>
      <c r="R39" s="62"/>
      <c r="S39" s="62"/>
      <c r="T39" s="62"/>
    </row>
    <row r="40" spans="1:21" ht="12.75" customHeight="1" outlineLevel="1" x14ac:dyDescent="0.2">
      <c r="A40" s="29">
        <v>0.1</v>
      </c>
      <c r="B40" s="24"/>
      <c r="C40" s="25"/>
      <c r="D40" s="26" t="s">
        <v>26</v>
      </c>
      <c r="E40" s="28"/>
      <c r="F40" s="30">
        <v>10</v>
      </c>
      <c r="G40" s="31">
        <f>F40*$A40</f>
        <v>1</v>
      </c>
      <c r="H40" s="28"/>
      <c r="I40" s="30">
        <v>10</v>
      </c>
      <c r="J40" s="31">
        <f>I40*$A40</f>
        <v>1</v>
      </c>
      <c r="K40" s="28"/>
      <c r="L40" s="30">
        <v>5</v>
      </c>
      <c r="M40" s="31">
        <f>L40*$A40</f>
        <v>0.5</v>
      </c>
      <c r="N40" s="23"/>
      <c r="O40" s="62"/>
      <c r="P40" s="62"/>
      <c r="Q40" s="62"/>
      <c r="R40" s="62"/>
      <c r="S40" s="62"/>
      <c r="T40" s="62"/>
    </row>
    <row r="41" spans="1:21" ht="12.75" hidden="1" customHeight="1" outlineLevel="1" x14ac:dyDescent="0.2">
      <c r="A41" s="29">
        <v>0</v>
      </c>
      <c r="B41" s="24"/>
      <c r="C41" s="25"/>
      <c r="D41" s="26" t="s">
        <v>83</v>
      </c>
      <c r="E41" s="28"/>
      <c r="F41" s="30"/>
      <c r="G41" s="31">
        <f>F41*$A41</f>
        <v>0</v>
      </c>
      <c r="H41" s="28"/>
      <c r="I41" s="30"/>
      <c r="J41" s="31">
        <f>I41*$A41</f>
        <v>0</v>
      </c>
      <c r="K41" s="28"/>
      <c r="L41" s="30"/>
      <c r="M41" s="31">
        <f>L41*$A41</f>
        <v>0</v>
      </c>
      <c r="N41" s="23"/>
      <c r="O41" s="62"/>
      <c r="P41" s="62"/>
      <c r="Q41" s="62"/>
      <c r="R41" s="62"/>
      <c r="S41" s="62"/>
      <c r="T41" s="62"/>
    </row>
    <row r="42" spans="1:21" ht="12.75" customHeight="1" outlineLevel="1" x14ac:dyDescent="0.2">
      <c r="A42" s="29">
        <v>0.1</v>
      </c>
      <c r="B42" s="24"/>
      <c r="C42" s="25"/>
      <c r="D42" s="26" t="s">
        <v>27</v>
      </c>
      <c r="E42" s="28"/>
      <c r="F42" s="30">
        <v>8</v>
      </c>
      <c r="G42" s="31">
        <f>F42*$A42</f>
        <v>0.8</v>
      </c>
      <c r="H42" s="28"/>
      <c r="I42" s="30">
        <v>10</v>
      </c>
      <c r="J42" s="31">
        <f>I42*$A42</f>
        <v>1</v>
      </c>
      <c r="K42" s="28"/>
      <c r="L42" s="30">
        <v>1</v>
      </c>
      <c r="M42" s="31">
        <f>L42*$A42</f>
        <v>0.1</v>
      </c>
      <c r="N42" s="23"/>
      <c r="O42" s="62"/>
      <c r="P42" s="62"/>
      <c r="Q42" s="62"/>
      <c r="R42" s="62"/>
      <c r="S42" s="62"/>
      <c r="T42" s="62"/>
    </row>
    <row r="43" spans="1:21" ht="12.75" hidden="1" customHeight="1" outlineLevel="1" x14ac:dyDescent="0.2">
      <c r="A43" s="29">
        <v>0</v>
      </c>
      <c r="B43" s="24"/>
      <c r="C43" s="25"/>
      <c r="D43" s="26" t="s">
        <v>28</v>
      </c>
      <c r="E43" s="28"/>
      <c r="F43" s="30"/>
      <c r="G43" s="31">
        <f>F43*$A43</f>
        <v>0</v>
      </c>
      <c r="H43" s="28"/>
      <c r="I43" s="30"/>
      <c r="J43" s="31">
        <f>I43*$A43</f>
        <v>0</v>
      </c>
      <c r="K43" s="28"/>
      <c r="L43" s="30"/>
      <c r="M43" s="31">
        <f>L43*$A43</f>
        <v>0</v>
      </c>
      <c r="N43" s="23"/>
      <c r="O43" s="62"/>
      <c r="P43" s="62"/>
      <c r="Q43" s="62"/>
      <c r="R43" s="62"/>
      <c r="S43" s="62"/>
      <c r="T43" s="62"/>
    </row>
    <row r="44" spans="1:21" s="109" customFormat="1" ht="14.25" customHeight="1" collapsed="1" x14ac:dyDescent="0.25">
      <c r="A44" s="110">
        <f>SUM(A45:A48)</f>
        <v>0.15000000000000002</v>
      </c>
      <c r="B44" s="111" t="s">
        <v>55</v>
      </c>
      <c r="C44" s="269" t="s">
        <v>29</v>
      </c>
      <c r="D44" s="270"/>
      <c r="E44" s="112"/>
      <c r="F44" s="105">
        <f>SUM(F45:F48)</f>
        <v>11</v>
      </c>
      <c r="G44" s="105">
        <f>SUM(G45:G48)</f>
        <v>0.55000000000000004</v>
      </c>
      <c r="H44" s="112"/>
      <c r="I44" s="105">
        <f>SUM(I45:I48)</f>
        <v>18</v>
      </c>
      <c r="J44" s="105">
        <f>SUM(J45:J48)</f>
        <v>0.9</v>
      </c>
      <c r="K44" s="112"/>
      <c r="L44" s="105">
        <f>SUM(L45:L48)</f>
        <v>28</v>
      </c>
      <c r="M44" s="113">
        <f>SUM(M45:M48)</f>
        <v>1.4</v>
      </c>
      <c r="N44" s="10"/>
      <c r="O44" s="60"/>
      <c r="P44" s="60"/>
      <c r="Q44" s="60"/>
      <c r="R44" s="60"/>
      <c r="S44" s="60"/>
      <c r="T44" s="60"/>
      <c r="U44" s="108"/>
    </row>
    <row r="45" spans="1:21" ht="12.75" customHeight="1" outlineLevel="1" x14ac:dyDescent="0.2">
      <c r="A45" s="29">
        <v>0.05</v>
      </c>
      <c r="B45" s="24"/>
      <c r="C45" s="25"/>
      <c r="D45" s="26" t="s">
        <v>30</v>
      </c>
      <c r="E45" s="27"/>
      <c r="F45" s="30">
        <v>5</v>
      </c>
      <c r="G45" s="31">
        <f>F45*$A45</f>
        <v>0.25</v>
      </c>
      <c r="H45" s="27"/>
      <c r="I45" s="30">
        <v>5</v>
      </c>
      <c r="J45" s="31">
        <f>I45*$A45</f>
        <v>0.25</v>
      </c>
      <c r="K45" s="27"/>
      <c r="L45" s="30">
        <v>10</v>
      </c>
      <c r="M45" s="31">
        <f>L45*$A45</f>
        <v>0.5</v>
      </c>
      <c r="N45" s="23"/>
      <c r="O45" s="62"/>
      <c r="P45" s="62"/>
      <c r="Q45" s="62"/>
      <c r="R45" s="62"/>
      <c r="S45" s="62"/>
      <c r="T45" s="62"/>
    </row>
    <row r="46" spans="1:21" ht="12.75" customHeight="1" outlineLevel="1" x14ac:dyDescent="0.2">
      <c r="A46" s="29">
        <v>0.05</v>
      </c>
      <c r="B46" s="24"/>
      <c r="C46" s="25"/>
      <c r="D46" s="26" t="s">
        <v>58</v>
      </c>
      <c r="E46" s="27"/>
      <c r="F46" s="30">
        <v>5</v>
      </c>
      <c r="G46" s="31">
        <f>F46*$A46</f>
        <v>0.25</v>
      </c>
      <c r="H46" s="27"/>
      <c r="I46" s="30">
        <v>8</v>
      </c>
      <c r="J46" s="31">
        <f>I46*$A46</f>
        <v>0.4</v>
      </c>
      <c r="K46" s="27"/>
      <c r="L46" s="30">
        <v>8</v>
      </c>
      <c r="M46" s="31">
        <f>L46*$A46</f>
        <v>0.4</v>
      </c>
      <c r="N46" s="23"/>
      <c r="O46" s="62"/>
      <c r="P46" s="62"/>
      <c r="Q46" s="62"/>
      <c r="R46" s="62"/>
      <c r="S46" s="62"/>
      <c r="T46" s="62"/>
    </row>
    <row r="47" spans="1:21" ht="12.75" hidden="1" customHeight="1" outlineLevel="1" x14ac:dyDescent="0.2">
      <c r="A47" s="29">
        <v>0</v>
      </c>
      <c r="B47" s="24"/>
      <c r="C47" s="25"/>
      <c r="D47" s="26" t="s">
        <v>31</v>
      </c>
      <c r="E47" s="27"/>
      <c r="F47" s="30"/>
      <c r="G47" s="31">
        <f>F47*$A47</f>
        <v>0</v>
      </c>
      <c r="H47" s="27"/>
      <c r="I47" s="30"/>
      <c r="J47" s="31">
        <f>I47*$A47</f>
        <v>0</v>
      </c>
      <c r="K47" s="27"/>
      <c r="L47" s="30"/>
      <c r="M47" s="31">
        <f>L47*$A47</f>
        <v>0</v>
      </c>
      <c r="N47" s="23"/>
      <c r="O47" s="62"/>
      <c r="P47" s="62"/>
      <c r="Q47" s="62"/>
      <c r="R47" s="62"/>
      <c r="S47" s="62"/>
      <c r="T47" s="62"/>
    </row>
    <row r="48" spans="1:21" ht="12.75" customHeight="1" outlineLevel="1" x14ac:dyDescent="0.2">
      <c r="A48" s="29">
        <v>0.05</v>
      </c>
      <c r="B48" s="24"/>
      <c r="C48" s="25"/>
      <c r="D48" s="26" t="s">
        <v>32</v>
      </c>
      <c r="E48" s="27"/>
      <c r="F48" s="30">
        <v>1</v>
      </c>
      <c r="G48" s="31">
        <f>F48*$A48</f>
        <v>0.05</v>
      </c>
      <c r="H48" s="27"/>
      <c r="I48" s="30">
        <v>5</v>
      </c>
      <c r="J48" s="31">
        <f>I48*$A48</f>
        <v>0.25</v>
      </c>
      <c r="K48" s="27"/>
      <c r="L48" s="30">
        <v>10</v>
      </c>
      <c r="M48" s="31">
        <f>L48*$A48</f>
        <v>0.5</v>
      </c>
      <c r="N48" s="23"/>
      <c r="O48" s="62"/>
      <c r="P48" s="62"/>
      <c r="Q48" s="62"/>
      <c r="R48" s="62"/>
      <c r="S48" s="62"/>
      <c r="T48" s="62"/>
    </row>
    <row r="49" spans="1:21" s="109" customFormat="1" ht="14.25" customHeight="1" x14ac:dyDescent="0.25">
      <c r="A49" s="110">
        <f>SUM(A50:A53)</f>
        <v>0.05</v>
      </c>
      <c r="B49" s="111" t="s">
        <v>56</v>
      </c>
      <c r="C49" s="269" t="s">
        <v>33</v>
      </c>
      <c r="D49" s="270"/>
      <c r="E49" s="112"/>
      <c r="F49" s="105">
        <f>SUM(F50:F53)</f>
        <v>8</v>
      </c>
      <c r="G49" s="105">
        <f>SUM(G50:G53)</f>
        <v>0.4</v>
      </c>
      <c r="H49" s="112"/>
      <c r="I49" s="105">
        <f>SUM(I50:I53)</f>
        <v>5</v>
      </c>
      <c r="J49" s="105">
        <f>SUM(J50:J53)</f>
        <v>0.25</v>
      </c>
      <c r="K49" s="112"/>
      <c r="L49" s="105">
        <f>SUM(L50:L53)</f>
        <v>10</v>
      </c>
      <c r="M49" s="113">
        <f>SUM(M50:M53)</f>
        <v>0.5</v>
      </c>
      <c r="N49" s="10"/>
      <c r="O49" s="60"/>
      <c r="P49" s="60"/>
      <c r="Q49" s="60"/>
      <c r="R49" s="60"/>
      <c r="S49" s="60"/>
      <c r="T49" s="60"/>
      <c r="U49" s="108"/>
    </row>
    <row r="50" spans="1:21" ht="12.75" hidden="1" customHeight="1" outlineLevel="1" x14ac:dyDescent="0.2">
      <c r="A50" s="29">
        <v>0</v>
      </c>
      <c r="B50" s="24"/>
      <c r="C50" s="25"/>
      <c r="D50" s="26" t="s">
        <v>34</v>
      </c>
      <c r="E50" s="27"/>
      <c r="F50" s="30"/>
      <c r="G50" s="31">
        <f>F50*$A50</f>
        <v>0</v>
      </c>
      <c r="H50" s="27"/>
      <c r="I50" s="30"/>
      <c r="J50" s="31">
        <f>I50*$A50</f>
        <v>0</v>
      </c>
      <c r="K50" s="27"/>
      <c r="L50" s="30"/>
      <c r="M50" s="31">
        <f>L50*$A50</f>
        <v>0</v>
      </c>
      <c r="N50" s="23"/>
      <c r="O50" s="62"/>
      <c r="P50" s="62"/>
      <c r="Q50" s="62"/>
      <c r="R50" s="62"/>
      <c r="S50" s="62"/>
      <c r="T50" s="62"/>
    </row>
    <row r="51" spans="1:21" ht="12.75" hidden="1" customHeight="1" outlineLevel="1" x14ac:dyDescent="0.2">
      <c r="A51" s="29">
        <v>0</v>
      </c>
      <c r="B51" s="24"/>
      <c r="C51" s="25"/>
      <c r="D51" s="26" t="s">
        <v>35</v>
      </c>
      <c r="E51" s="27"/>
      <c r="F51" s="30"/>
      <c r="G51" s="31">
        <f>F51*$A51</f>
        <v>0</v>
      </c>
      <c r="H51" s="27"/>
      <c r="I51" s="30"/>
      <c r="J51" s="31">
        <f>I51*$A51</f>
        <v>0</v>
      </c>
      <c r="K51" s="27"/>
      <c r="L51" s="30"/>
      <c r="M51" s="31">
        <f>L51*$A51</f>
        <v>0</v>
      </c>
      <c r="N51" s="23"/>
      <c r="O51" s="62"/>
      <c r="P51" s="62"/>
      <c r="Q51" s="62"/>
      <c r="R51" s="62"/>
      <c r="S51" s="62"/>
      <c r="T51" s="62"/>
    </row>
    <row r="52" spans="1:21" ht="12.75" hidden="1" customHeight="1" outlineLevel="1" x14ac:dyDescent="0.2">
      <c r="A52" s="29">
        <v>0</v>
      </c>
      <c r="B52" s="24"/>
      <c r="C52" s="25"/>
      <c r="D52" s="26" t="s">
        <v>36</v>
      </c>
      <c r="E52" s="27"/>
      <c r="F52" s="30"/>
      <c r="G52" s="31">
        <f>F52*$A52</f>
        <v>0</v>
      </c>
      <c r="H52" s="27"/>
      <c r="I52" s="30"/>
      <c r="J52" s="31">
        <f>I52*$A52</f>
        <v>0</v>
      </c>
      <c r="K52" s="27"/>
      <c r="L52" s="30"/>
      <c r="M52" s="31">
        <f>L52*$A52</f>
        <v>0</v>
      </c>
      <c r="N52" s="23"/>
      <c r="O52" s="62"/>
      <c r="P52" s="62"/>
      <c r="Q52" s="62"/>
      <c r="R52" s="62"/>
      <c r="S52" s="62"/>
      <c r="T52" s="62"/>
    </row>
    <row r="53" spans="1:21" ht="12.75" customHeight="1" outlineLevel="1" x14ac:dyDescent="0.2">
      <c r="A53" s="29">
        <v>0.05</v>
      </c>
      <c r="B53" s="24"/>
      <c r="C53" s="25"/>
      <c r="D53" s="26" t="s">
        <v>37</v>
      </c>
      <c r="E53" s="27"/>
      <c r="F53" s="30">
        <v>8</v>
      </c>
      <c r="G53" s="31">
        <f>F53*$A53</f>
        <v>0.4</v>
      </c>
      <c r="H53" s="27"/>
      <c r="I53" s="30">
        <v>5</v>
      </c>
      <c r="J53" s="31">
        <f>I53*$A53</f>
        <v>0.25</v>
      </c>
      <c r="K53" s="27"/>
      <c r="L53" s="30">
        <v>10</v>
      </c>
      <c r="M53" s="31">
        <f>L53*$A53</f>
        <v>0.5</v>
      </c>
      <c r="N53" s="23"/>
      <c r="O53" s="62"/>
      <c r="P53" s="62"/>
      <c r="Q53" s="62"/>
      <c r="R53" s="62"/>
      <c r="S53" s="62"/>
      <c r="T53" s="62"/>
    </row>
    <row r="54" spans="1:21" s="109" customFormat="1" ht="14.25" customHeight="1" x14ac:dyDescent="0.25">
      <c r="A54" s="114">
        <v>0</v>
      </c>
      <c r="B54" s="111" t="s">
        <v>57</v>
      </c>
      <c r="C54" s="269" t="s">
        <v>38</v>
      </c>
      <c r="D54" s="270"/>
      <c r="E54" s="112"/>
      <c r="F54" s="115"/>
      <c r="G54" s="116">
        <f>F54*$A54</f>
        <v>0</v>
      </c>
      <c r="H54" s="112"/>
      <c r="I54" s="115"/>
      <c r="J54" s="116">
        <f>I54*$A54</f>
        <v>0</v>
      </c>
      <c r="K54" s="112"/>
      <c r="L54" s="115"/>
      <c r="M54" s="116">
        <f>L54*$A54</f>
        <v>0</v>
      </c>
      <c r="N54" s="10"/>
      <c r="O54" s="60"/>
      <c r="P54" s="60"/>
      <c r="Q54" s="60"/>
      <c r="R54" s="60"/>
      <c r="S54" s="60"/>
      <c r="T54" s="60"/>
      <c r="U54" s="108"/>
    </row>
    <row r="55" spans="1:21" s="82" customFormat="1" ht="20.25" customHeight="1" x14ac:dyDescent="0.2">
      <c r="A55" s="72">
        <f>A38+A44+A49+A54</f>
        <v>0.4</v>
      </c>
      <c r="B55" s="73"/>
      <c r="C55" s="74" t="s">
        <v>39</v>
      </c>
      <c r="D55" s="75"/>
      <c r="E55" s="83"/>
      <c r="F55" s="73">
        <f>F38+F44+F49+F54</f>
        <v>37</v>
      </c>
      <c r="G55" s="86">
        <f>G38+G44+G49+G54</f>
        <v>2.75</v>
      </c>
      <c r="H55" s="83"/>
      <c r="I55" s="73">
        <f>I38+I44+I49+I54</f>
        <v>43</v>
      </c>
      <c r="J55" s="86">
        <f>J38+J44+J49+J54</f>
        <v>3.15</v>
      </c>
      <c r="K55" s="83"/>
      <c r="L55" s="73">
        <f>L38+L44+L49+L54</f>
        <v>44</v>
      </c>
      <c r="M55" s="87">
        <f>M38+M44+M49+M54</f>
        <v>2.5</v>
      </c>
      <c r="N55" s="79"/>
      <c r="O55" s="80"/>
      <c r="P55" s="80"/>
      <c r="Q55" s="80"/>
      <c r="R55" s="80"/>
      <c r="S55" s="80"/>
      <c r="T55" s="80"/>
      <c r="U55" s="81"/>
    </row>
    <row r="56" spans="1:21" ht="24.95" customHeight="1" x14ac:dyDescent="0.2">
      <c r="A56" s="36">
        <f>A55+A36+A18</f>
        <v>1</v>
      </c>
      <c r="B56" s="37"/>
      <c r="C56" s="38" t="s">
        <v>40</v>
      </c>
      <c r="D56" s="39"/>
      <c r="E56" s="40"/>
      <c r="F56" s="41">
        <f>F55+F36+F18</f>
        <v>44.046875</v>
      </c>
      <c r="G56" s="64">
        <f>G55+G36+G18</f>
        <v>6.9781249999999995</v>
      </c>
      <c r="H56" s="42"/>
      <c r="I56" s="41">
        <f>I55+I36+I18</f>
        <v>50.46875</v>
      </c>
      <c r="J56" s="64">
        <f>J55+J36+J18</f>
        <v>7.6312499999999996</v>
      </c>
      <c r="K56" s="43"/>
      <c r="L56" s="41">
        <f>L55+L36+L18</f>
        <v>54</v>
      </c>
      <c r="M56" s="64">
        <f>M55+M36+M18</f>
        <v>8.5</v>
      </c>
      <c r="N56" s="44"/>
      <c r="O56" s="63"/>
      <c r="P56" s="63"/>
      <c r="Q56" s="63"/>
      <c r="R56" s="63"/>
      <c r="S56" s="63"/>
      <c r="T56" s="63"/>
    </row>
    <row r="57" spans="1:21" ht="14.25" x14ac:dyDescent="0.2">
      <c r="A57" s="8"/>
      <c r="B57" s="45"/>
      <c r="C57" s="6"/>
      <c r="D57" s="6"/>
      <c r="E57" s="7"/>
      <c r="F57" s="8"/>
      <c r="G57" s="9"/>
      <c r="H57" s="9"/>
      <c r="I57" s="9"/>
      <c r="J57" s="9"/>
      <c r="K57" s="7"/>
      <c r="L57" s="8"/>
      <c r="M57" s="9"/>
      <c r="N57" s="1"/>
      <c r="O57" s="57"/>
      <c r="P57" s="57"/>
      <c r="Q57" s="57"/>
      <c r="R57" s="57"/>
      <c r="S57" s="57"/>
      <c r="T57" s="57"/>
    </row>
    <row r="58" spans="1:21" ht="39.950000000000003" customHeight="1" x14ac:dyDescent="0.2">
      <c r="A58" s="268" t="s">
        <v>47</v>
      </c>
      <c r="B58" s="268"/>
      <c r="C58" s="6"/>
      <c r="D58" s="6"/>
      <c r="E58" s="259"/>
      <c r="F58" s="260"/>
      <c r="G58" s="261"/>
      <c r="H58" s="259"/>
      <c r="I58" s="260"/>
      <c r="J58" s="261"/>
      <c r="K58" s="259"/>
      <c r="L58" s="260"/>
      <c r="M58" s="261"/>
      <c r="N58" s="1"/>
      <c r="O58" s="57"/>
      <c r="P58" s="57"/>
      <c r="Q58" s="57"/>
      <c r="R58" s="57"/>
      <c r="S58" s="57"/>
      <c r="T58" s="57"/>
    </row>
    <row r="59" spans="1:21" ht="39.950000000000003" customHeight="1" x14ac:dyDescent="0.2">
      <c r="A59" s="268" t="s">
        <v>48</v>
      </c>
      <c r="B59" s="268"/>
      <c r="C59" s="6"/>
      <c r="D59" s="6"/>
      <c r="E59" s="265" t="s">
        <v>81</v>
      </c>
      <c r="F59" s="266"/>
      <c r="G59" s="266"/>
      <c r="H59" s="266"/>
      <c r="I59" s="266"/>
      <c r="J59" s="266"/>
      <c r="K59" s="266"/>
      <c r="L59" s="266"/>
      <c r="M59" s="267"/>
      <c r="N59" s="1"/>
      <c r="O59" s="57"/>
      <c r="P59" s="57"/>
      <c r="Q59" s="57"/>
      <c r="R59" s="57"/>
      <c r="S59" s="57"/>
      <c r="T59" s="57"/>
    </row>
  </sheetData>
  <sheetProtection sheet="1" objects="1" scenarios="1" insertColumns="0" insertRows="0" deleteColumns="0"/>
  <mergeCells count="26">
    <mergeCell ref="C20:D20"/>
    <mergeCell ref="D3:M3"/>
    <mergeCell ref="C5:M5"/>
    <mergeCell ref="D6:M6"/>
    <mergeCell ref="E11:M11"/>
    <mergeCell ref="E12:G12"/>
    <mergeCell ref="H12:J12"/>
    <mergeCell ref="K12:M12"/>
    <mergeCell ref="E13:G13"/>
    <mergeCell ref="H13:J13"/>
    <mergeCell ref="K13:M13"/>
    <mergeCell ref="A15:M15"/>
    <mergeCell ref="A19:M19"/>
    <mergeCell ref="A59:B59"/>
    <mergeCell ref="E59:M59"/>
    <mergeCell ref="C26:D26"/>
    <mergeCell ref="C30:D30"/>
    <mergeCell ref="A37:M37"/>
    <mergeCell ref="C38:D38"/>
    <mergeCell ref="C44:D44"/>
    <mergeCell ref="C49:D49"/>
    <mergeCell ref="C54:D54"/>
    <mergeCell ref="A58:B58"/>
    <mergeCell ref="E58:G58"/>
    <mergeCell ref="H58:J58"/>
    <mergeCell ref="K58:M58"/>
  </mergeCells>
  <conditionalFormatting sqref="A56">
    <cfRule type="cellIs" dxfId="4" priority="3" stopIfTrue="1" operator="between">
      <formula>1</formula>
      <formula>1</formula>
    </cfRule>
  </conditionalFormatting>
  <conditionalFormatting sqref="G56 J56 M56">
    <cfRule type="top10" dxfId="3" priority="2" rank="1"/>
  </conditionalFormatting>
  <conditionalFormatting sqref="F21:F25 I21:I25 L21:L25 L27:L29 I27:I29 F27:F35 I31:I35 L31:L35">
    <cfRule type="cellIs" dxfId="2" priority="1" operator="greaterThan">
      <formula>$I$8</formula>
    </cfRule>
  </conditionalFormatting>
  <dataValidations count="2">
    <dataValidation type="decimal" allowBlank="1" showInputMessage="1" showErrorMessage="1" sqref="F21:F25 F27:F29 F31:F35 F39:F43 F45:F48 F50:F54 I39:I43 I45:I48 I50:I54 L50:L54 L45:L48 L39:L43 I31:I35 I21:I29 L21:L25 L27:L35">
      <formula1>$F$8</formula1>
      <formula2>$I$8</formula2>
    </dataValidation>
    <dataValidation type="list" allowBlank="1" showInputMessage="1" showErrorMessage="1" error="Gültige Werte: 5 oder 10" sqref="I8">
      <formula1>$P$8:$Q$8</formula1>
    </dataValidation>
  </dataValidations>
  <pageMargins left="0.70866141732283472" right="0.70866141732283472" top="0.98425196850393704" bottom="0.78740157480314965" header="0.39370078740157483" footer="0.39370078740157483"/>
  <pageSetup paperSize="9" scale="65" orientation="landscape" r:id="rId1"/>
  <headerFooter scaleWithDoc="0" alignWithMargins="0">
    <oddHeader>&amp;L&amp;G</oddHeader>
    <oddFooter>&amp;R&amp;9&amp;Z&amp;F - 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5"/>
  <sheetViews>
    <sheetView workbookViewId="0">
      <selection activeCell="J13" sqref="J13"/>
    </sheetView>
  </sheetViews>
  <sheetFormatPr baseColWidth="10" defaultRowHeight="12.75" x14ac:dyDescent="0.2"/>
  <cols>
    <col min="1" max="1" width="31.140625" style="175" customWidth="1"/>
    <col min="2" max="2" width="3.140625" style="175" customWidth="1"/>
    <col min="3" max="3" width="8.140625" style="176" customWidth="1"/>
    <col min="4" max="4" width="13" style="175" bestFit="1" customWidth="1"/>
    <col min="5" max="6" width="13" style="175" customWidth="1"/>
    <col min="7" max="7" width="3.28515625" style="175" customWidth="1"/>
    <col min="8" max="10" width="13" style="175" customWidth="1"/>
    <col min="11" max="11" width="3.28515625" style="175" customWidth="1"/>
    <col min="12" max="14" width="13" style="175" customWidth="1"/>
    <col min="15" max="16384" width="11.42578125" style="175"/>
  </cols>
  <sheetData>
    <row r="1" spans="1:36" ht="18" x14ac:dyDescent="0.25">
      <c r="A1" s="240" t="s">
        <v>121</v>
      </c>
      <c r="B1" s="240"/>
      <c r="C1" s="239"/>
      <c r="D1" s="238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</row>
    <row r="2" spans="1:36" ht="18" x14ac:dyDescent="0.25">
      <c r="A2" s="236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35"/>
      <c r="M2" s="235"/>
      <c r="N2" s="235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</row>
    <row r="3" spans="1:36" s="229" customFormat="1" ht="18" x14ac:dyDescent="0.25">
      <c r="A3" s="233" t="s">
        <v>70</v>
      </c>
      <c r="B3" s="232"/>
      <c r="C3" s="232"/>
      <c r="D3" s="231">
        <v>8042</v>
      </c>
      <c r="E3" s="280" t="s">
        <v>127</v>
      </c>
      <c r="F3" s="280"/>
      <c r="G3" s="280"/>
      <c r="H3" s="280"/>
      <c r="I3" s="280"/>
      <c r="J3" s="280"/>
      <c r="K3" s="280"/>
      <c r="L3" s="280"/>
      <c r="M3" s="280"/>
      <c r="N3" s="28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</row>
    <row r="4" spans="1:36" s="223" customFormat="1" ht="8.25" customHeight="1" x14ac:dyDescent="0.25">
      <c r="A4" s="228"/>
      <c r="B4" s="225"/>
      <c r="C4" s="225"/>
      <c r="D4" s="227"/>
      <c r="E4" s="226"/>
      <c r="F4" s="226"/>
      <c r="G4" s="226"/>
      <c r="H4" s="226"/>
      <c r="I4" s="226"/>
      <c r="J4" s="226"/>
      <c r="K4" s="226"/>
      <c r="L4" s="226"/>
      <c r="M4" s="226"/>
      <c r="N4" s="225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</row>
    <row r="5" spans="1:36" s="178" customFormat="1" x14ac:dyDescent="0.2">
      <c r="A5" s="189" t="s">
        <v>44</v>
      </c>
      <c r="B5" s="189"/>
      <c r="C5" s="190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3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</row>
    <row r="6" spans="1:36" s="178" customFormat="1" ht="14.25" customHeight="1" x14ac:dyDescent="0.2">
      <c r="A6" s="222" t="s">
        <v>71</v>
      </c>
      <c r="B6" s="189"/>
      <c r="C6" s="190"/>
      <c r="D6" s="221">
        <v>40549</v>
      </c>
      <c r="E6" s="284" t="s">
        <v>126</v>
      </c>
      <c r="F6" s="285"/>
      <c r="G6" s="285"/>
      <c r="H6" s="285"/>
      <c r="I6" s="285"/>
      <c r="J6" s="285"/>
      <c r="K6" s="285"/>
      <c r="L6" s="285"/>
      <c r="M6" s="285"/>
      <c r="N6" s="286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</row>
    <row r="7" spans="1:36" s="178" customFormat="1" ht="18" customHeight="1" x14ac:dyDescent="0.2">
      <c r="A7" s="189"/>
      <c r="B7" s="189"/>
      <c r="C7" s="190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</row>
    <row r="8" spans="1:36" s="178" customFormat="1" x14ac:dyDescent="0.2">
      <c r="A8" s="191"/>
      <c r="B8" s="191"/>
      <c r="C8" s="193"/>
      <c r="D8" s="220" t="s">
        <v>120</v>
      </c>
      <c r="E8" s="220"/>
      <c r="F8" s="220"/>
      <c r="G8" s="189"/>
      <c r="H8" s="220" t="s">
        <v>119</v>
      </c>
      <c r="I8" s="220"/>
      <c r="J8" s="220"/>
      <c r="K8" s="189"/>
      <c r="L8" s="220" t="s">
        <v>118</v>
      </c>
      <c r="M8" s="220"/>
      <c r="N8" s="22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</row>
    <row r="9" spans="1:36" s="178" customFormat="1" x14ac:dyDescent="0.2">
      <c r="A9" s="191"/>
      <c r="B9" s="191"/>
      <c r="C9" s="193"/>
      <c r="D9" s="219" t="s">
        <v>125</v>
      </c>
      <c r="E9" s="219"/>
      <c r="F9" s="219"/>
      <c r="G9" s="189"/>
      <c r="H9" s="219" t="s">
        <v>124</v>
      </c>
      <c r="I9" s="219"/>
      <c r="J9" s="219" t="s">
        <v>123</v>
      </c>
      <c r="K9" s="189"/>
      <c r="L9" s="219"/>
      <c r="M9" s="219"/>
      <c r="N9" s="219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</row>
    <row r="10" spans="1:36" s="178" customFormat="1" x14ac:dyDescent="0.2">
      <c r="A10" s="191" t="s">
        <v>114</v>
      </c>
      <c r="B10" s="191"/>
      <c r="C10" s="193" t="s">
        <v>111</v>
      </c>
      <c r="D10" s="218">
        <v>1140000</v>
      </c>
      <c r="E10" s="218"/>
      <c r="F10" s="217"/>
      <c r="G10" s="189"/>
      <c r="H10" s="211">
        <v>820000</v>
      </c>
      <c r="I10" s="211"/>
      <c r="J10" s="217"/>
      <c r="K10" s="189"/>
      <c r="L10" s="211"/>
      <c r="M10" s="211"/>
      <c r="N10" s="217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</row>
    <row r="11" spans="1:36" s="178" customFormat="1" x14ac:dyDescent="0.2">
      <c r="A11" s="191" t="s">
        <v>113</v>
      </c>
      <c r="B11" s="191" t="s">
        <v>112</v>
      </c>
      <c r="C11" s="193" t="s">
        <v>111</v>
      </c>
      <c r="D11" s="216"/>
      <c r="E11" s="215"/>
      <c r="F11" s="211"/>
      <c r="G11" s="189"/>
      <c r="H11" s="216"/>
      <c r="I11" s="215"/>
      <c r="J11" s="211">
        <v>760000</v>
      </c>
      <c r="K11" s="189"/>
      <c r="L11" s="216"/>
      <c r="M11" s="215"/>
      <c r="N11" s="211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</row>
    <row r="12" spans="1:36" s="178" customFormat="1" x14ac:dyDescent="0.2">
      <c r="A12" s="191" t="s">
        <v>110</v>
      </c>
      <c r="B12" s="191" t="s">
        <v>109</v>
      </c>
      <c r="C12" s="193" t="s">
        <v>108</v>
      </c>
      <c r="D12" s="214"/>
      <c r="E12" s="213"/>
      <c r="F12" s="211"/>
      <c r="G12" s="189"/>
      <c r="H12" s="214"/>
      <c r="I12" s="213"/>
      <c r="J12" s="211">
        <v>30</v>
      </c>
      <c r="K12" s="189"/>
      <c r="L12" s="214"/>
      <c r="M12" s="213"/>
      <c r="N12" s="211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</row>
    <row r="13" spans="1:36" s="178" customFormat="1" x14ac:dyDescent="0.2">
      <c r="A13" s="191" t="s">
        <v>9</v>
      </c>
      <c r="B13" s="191"/>
      <c r="C13" s="193" t="s">
        <v>108</v>
      </c>
      <c r="D13" s="212">
        <v>100</v>
      </c>
      <c r="E13" s="212"/>
      <c r="F13" s="212"/>
      <c r="G13" s="189"/>
      <c r="H13" s="212">
        <v>100</v>
      </c>
      <c r="I13" s="212"/>
      <c r="J13" s="212">
        <v>100</v>
      </c>
      <c r="K13" s="189"/>
      <c r="L13" s="212"/>
      <c r="M13" s="212"/>
      <c r="N13" s="212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</row>
    <row r="14" spans="1:36" s="178" customFormat="1" x14ac:dyDescent="0.2">
      <c r="A14" s="191" t="s">
        <v>107</v>
      </c>
      <c r="B14" s="191"/>
      <c r="C14" s="193" t="s">
        <v>106</v>
      </c>
      <c r="D14" s="211">
        <v>440</v>
      </c>
      <c r="E14" s="211"/>
      <c r="F14" s="211"/>
      <c r="G14" s="189"/>
      <c r="H14" s="211">
        <v>240</v>
      </c>
      <c r="I14" s="211"/>
      <c r="J14" s="211">
        <v>200</v>
      </c>
      <c r="K14" s="189"/>
      <c r="L14" s="211"/>
      <c r="M14" s="211"/>
      <c r="N14" s="211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</row>
    <row r="15" spans="1:36" s="178" customFormat="1" x14ac:dyDescent="0.2">
      <c r="A15" s="209"/>
      <c r="B15" s="209"/>
      <c r="C15" s="208"/>
      <c r="D15" s="192"/>
      <c r="E15" s="192"/>
      <c r="F15" s="192"/>
      <c r="G15" s="189"/>
      <c r="H15" s="192"/>
      <c r="I15" s="192"/>
      <c r="J15" s="192"/>
      <c r="K15" s="189"/>
      <c r="L15" s="192"/>
      <c r="M15" s="192"/>
      <c r="N15" s="192"/>
    </row>
    <row r="16" spans="1:36" s="178" customFormat="1" x14ac:dyDescent="0.2">
      <c r="A16" s="204"/>
      <c r="B16" s="204"/>
      <c r="C16" s="206"/>
      <c r="D16" s="207"/>
      <c r="E16" s="207"/>
      <c r="F16" s="207"/>
      <c r="G16" s="201"/>
      <c r="H16" s="207"/>
      <c r="I16" s="207"/>
      <c r="J16" s="207"/>
      <c r="K16" s="189"/>
      <c r="L16" s="207"/>
      <c r="M16" s="207"/>
      <c r="N16" s="207"/>
    </row>
    <row r="17" spans="1:14" s="199" customFormat="1" x14ac:dyDescent="0.2">
      <c r="A17" s="204" t="s">
        <v>105</v>
      </c>
      <c r="B17" s="204" t="s">
        <v>104</v>
      </c>
      <c r="C17" s="206" t="s">
        <v>103</v>
      </c>
      <c r="D17" s="205"/>
      <c r="E17" s="205"/>
      <c r="F17" s="203" t="str">
        <f>IF(F11&lt;&gt;0,IF(F13&gt;0,(F13-F12)/F13,"Lebensdauer!"),"")</f>
        <v/>
      </c>
      <c r="G17" s="201"/>
      <c r="H17" s="205"/>
      <c r="I17" s="204"/>
      <c r="J17" s="203">
        <f>IF(J11&lt;&gt;0,IF(J13&gt;0,(J13-J12)/J13,"Lebensdauer fehlt"),"")</f>
        <v>0.7</v>
      </c>
      <c r="K17" s="201"/>
      <c r="L17" s="205"/>
      <c r="M17" s="204"/>
      <c r="N17" s="203" t="str">
        <f>IF(N11&lt;&gt;0,IF(N13&gt;0,(N13-N12)/N13,"Lebensdauer fehlt"),"")</f>
        <v/>
      </c>
    </row>
    <row r="18" spans="1:14" s="199" customFormat="1" x14ac:dyDescent="0.2">
      <c r="A18" s="201" t="s">
        <v>102</v>
      </c>
      <c r="B18" s="201"/>
      <c r="C18" s="202" t="s">
        <v>100</v>
      </c>
      <c r="D18" s="200">
        <f>IF(D10&lt;&gt;0,IF(D13&lt;&gt;0,(D10)/D13,"Lebensdauer!"),"")</f>
        <v>11400</v>
      </c>
      <c r="E18" s="200" t="str">
        <f>IF(E10&lt;&gt;0,IF(E13&lt;&gt;0,(E10)/E13,"Lebensdauer!"),"")</f>
        <v/>
      </c>
      <c r="F18" s="200" t="str">
        <f>IF(F11&lt;&gt;0,IF(F13&lt;&gt;0,IF(F12&gt;F13,"kein Einfluss",(F11)/F13*F17),0),"")</f>
        <v/>
      </c>
      <c r="G18" s="201"/>
      <c r="H18" s="200">
        <f>IF(H10&lt;&gt;0,IF(H13&lt;&gt;0,(H10)/H13,"Lebensdauer!"),"")</f>
        <v>8200</v>
      </c>
      <c r="I18" s="200" t="str">
        <f>IF(I10&lt;&gt;0,IF(I13&lt;&gt;0,(I10)/I13,"Lebensdauer!"),"")</f>
        <v/>
      </c>
      <c r="J18" s="200">
        <f>IF(J11&lt;&gt;0,IF(J13&lt;&gt;0,IF(J12&gt;J13,"kein Einfluss",(J11)/J13*J17),0),"")</f>
        <v>5320</v>
      </c>
      <c r="K18" s="201"/>
      <c r="L18" s="200" t="str">
        <f>IF(L10&lt;&gt;0,IF(L13&lt;&gt;0,(L10)/L13,"Lebensdauer!"),"")</f>
        <v/>
      </c>
      <c r="M18" s="200" t="str">
        <f>IF(M10&lt;&gt;0,IF(M13&lt;&gt;0,(M10)/M13,"Lebensdauer!"),"")</f>
        <v/>
      </c>
      <c r="N18" s="200" t="str">
        <f>IF(N11&lt;&gt;0,IF(N13&lt;&gt;0,IF(N12&gt;N13,"kein Einfluss",(N11)/N13*N17),0),"")</f>
        <v/>
      </c>
    </row>
    <row r="19" spans="1:14" s="195" customFormat="1" x14ac:dyDescent="0.2">
      <c r="A19" s="198" t="s">
        <v>101</v>
      </c>
      <c r="B19" s="198"/>
      <c r="C19" s="197" t="s">
        <v>100</v>
      </c>
      <c r="D19" s="287">
        <f>IF(SUM(D18:F18)&lt;&gt;0,SUM(D18:F18),"")</f>
        <v>11400</v>
      </c>
      <c r="E19" s="288"/>
      <c r="F19" s="289"/>
      <c r="G19" s="196"/>
      <c r="H19" s="287">
        <f>IF(SUM(H18:J18)&lt;&gt;0,SUM(H18:J18),"")</f>
        <v>13520</v>
      </c>
      <c r="I19" s="288"/>
      <c r="J19" s="289"/>
      <c r="K19" s="196"/>
      <c r="L19" s="287" t="str">
        <f>IF(SUM(L18:N18)&lt;&gt;0,SUM(L18:N18),"")</f>
        <v/>
      </c>
      <c r="M19" s="288"/>
      <c r="N19" s="289"/>
    </row>
    <row r="20" spans="1:14" s="178" customFormat="1" x14ac:dyDescent="0.2">
      <c r="A20" s="191"/>
      <c r="B20" s="191"/>
      <c r="C20" s="193"/>
      <c r="D20" s="192"/>
      <c r="E20" s="192"/>
      <c r="F20" s="192"/>
      <c r="G20" s="189"/>
      <c r="H20" s="192"/>
      <c r="I20" s="191"/>
      <c r="J20" s="191"/>
      <c r="K20" s="189"/>
      <c r="L20" s="189"/>
      <c r="M20" s="189"/>
      <c r="N20" s="189"/>
    </row>
    <row r="21" spans="1:14" s="178" customFormat="1" ht="55.5" customHeight="1" x14ac:dyDescent="0.2">
      <c r="A21" s="194" t="s">
        <v>47</v>
      </c>
      <c r="B21" s="191"/>
      <c r="C21" s="193"/>
      <c r="D21" s="292"/>
      <c r="E21" s="293"/>
      <c r="F21" s="294"/>
      <c r="G21" s="189"/>
      <c r="H21" s="277" t="s">
        <v>122</v>
      </c>
      <c r="I21" s="278"/>
      <c r="J21" s="279"/>
      <c r="K21" s="189"/>
      <c r="L21" s="292"/>
      <c r="M21" s="293"/>
      <c r="N21" s="294"/>
    </row>
    <row r="22" spans="1:14" s="178" customFormat="1" x14ac:dyDescent="0.2">
      <c r="A22" s="191"/>
      <c r="B22" s="191"/>
      <c r="C22" s="193"/>
      <c r="D22" s="192"/>
      <c r="E22" s="192"/>
      <c r="F22" s="192"/>
      <c r="G22" s="189"/>
      <c r="H22" s="192"/>
      <c r="I22" s="191"/>
      <c r="J22" s="191"/>
      <c r="K22" s="189"/>
      <c r="L22" s="189"/>
      <c r="M22" s="189"/>
      <c r="N22" s="189"/>
    </row>
    <row r="23" spans="1:14" s="178" customFormat="1" x14ac:dyDescent="0.2">
      <c r="A23" s="189"/>
      <c r="B23" s="189"/>
      <c r="C23" s="190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</row>
    <row r="24" spans="1:14" s="178" customFormat="1" x14ac:dyDescent="0.2">
      <c r="A24" s="189" t="s">
        <v>99</v>
      </c>
      <c r="B24" s="189"/>
      <c r="C24" s="190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</row>
    <row r="25" spans="1:14" s="178" customFormat="1" x14ac:dyDescent="0.2">
      <c r="A25" s="189" t="s">
        <v>98</v>
      </c>
      <c r="B25" s="189"/>
      <c r="C25" s="190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</row>
    <row r="26" spans="1:14" s="178" customFormat="1" x14ac:dyDescent="0.2">
      <c r="A26" s="189" t="s">
        <v>97</v>
      </c>
      <c r="B26" s="189"/>
      <c r="C26" s="190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</row>
    <row r="27" spans="1:14" s="178" customFormat="1" x14ac:dyDescent="0.2">
      <c r="A27" s="189"/>
      <c r="B27" s="189"/>
      <c r="C27" s="190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s="178" customFormat="1" x14ac:dyDescent="0.2">
      <c r="A28" s="187" t="s">
        <v>96</v>
      </c>
      <c r="B28" s="187"/>
      <c r="C28" s="188"/>
      <c r="D28" s="187"/>
      <c r="E28" s="187"/>
      <c r="F28" s="187"/>
      <c r="G28" s="186"/>
      <c r="H28" s="186"/>
      <c r="I28" s="186"/>
      <c r="J28" s="186"/>
      <c r="K28" s="186"/>
      <c r="L28" s="186"/>
      <c r="M28" s="186"/>
      <c r="N28" s="186"/>
    </row>
    <row r="29" spans="1:14" s="178" customFormat="1" ht="5.25" customHeight="1" x14ac:dyDescent="0.2">
      <c r="A29" s="181"/>
      <c r="B29" s="181"/>
      <c r="C29" s="182"/>
      <c r="D29" s="181"/>
      <c r="E29" s="181"/>
      <c r="F29" s="181"/>
    </row>
    <row r="30" spans="1:14" s="178" customFormat="1" x14ac:dyDescent="0.2">
      <c r="A30" s="181" t="s">
        <v>95</v>
      </c>
      <c r="B30" s="181"/>
      <c r="C30" s="182"/>
      <c r="D30" s="185"/>
      <c r="E30" s="181"/>
      <c r="F30" s="181"/>
    </row>
    <row r="31" spans="1:14" s="178" customFormat="1" ht="6" customHeight="1" x14ac:dyDescent="0.2">
      <c r="A31" s="181"/>
      <c r="B31" s="181"/>
      <c r="C31" s="182"/>
      <c r="D31" s="181"/>
      <c r="E31" s="181"/>
      <c r="F31" s="181"/>
    </row>
    <row r="32" spans="1:14" s="178" customFormat="1" x14ac:dyDescent="0.2">
      <c r="A32" s="181" t="s">
        <v>94</v>
      </c>
      <c r="B32" s="181"/>
      <c r="C32" s="182"/>
      <c r="E32" s="181"/>
      <c r="F32" s="181"/>
    </row>
    <row r="33" spans="1:25" s="178" customFormat="1" x14ac:dyDescent="0.2">
      <c r="A33" s="184" t="s">
        <v>93</v>
      </c>
      <c r="B33" s="184"/>
      <c r="C33" s="183"/>
      <c r="E33" s="179">
        <f>IF(SUM(D10:F10)&lt;&gt;0,SUM(D10:F10),"")</f>
        <v>1140000</v>
      </c>
      <c r="I33" s="179">
        <f>IF(SUM(H10:J10)&lt;&gt;0,SUM(H10:J10),"")</f>
        <v>820000</v>
      </c>
      <c r="M33" s="179" t="str">
        <f>IF(SUM(L10:N10)&lt;&gt;0,SUM(L10:N10),"")</f>
        <v/>
      </c>
      <c r="Q33" s="179" t="str">
        <f>IF(SUM(P10:R10)&lt;&gt;0,SUM(P10:R10),"")</f>
        <v/>
      </c>
      <c r="U33" s="179" t="str">
        <f>IF(SUM(T10:V10)&lt;&gt;0,SUM(T10:V10),"")</f>
        <v/>
      </c>
      <c r="Y33" s="179" t="str">
        <f>IF(SUM(X10:Z10)&lt;&gt;0,SUM(X10:Z10),"")</f>
        <v/>
      </c>
    </row>
    <row r="34" spans="1:25" x14ac:dyDescent="0.2">
      <c r="A34" s="184" t="s">
        <v>92</v>
      </c>
      <c r="B34" s="184"/>
      <c r="C34" s="183"/>
      <c r="E34" s="179">
        <f>IF(SUM(D10:F11)&lt;&gt;0,SUM(D10:F11),"")</f>
        <v>1140000</v>
      </c>
      <c r="I34" s="179">
        <f>IF(SUM(H10:J11)&lt;&gt;0,SUM(H10:J11),"")</f>
        <v>1580000</v>
      </c>
      <c r="M34" s="179" t="str">
        <f>IF(SUM(L10:N11)&lt;&gt;0,SUM(L10:N11),"")</f>
        <v/>
      </c>
      <c r="Q34" s="179" t="str">
        <f>IF(SUM(P10:R11)&lt;&gt;0,SUM(P10:R11),"")</f>
        <v/>
      </c>
      <c r="U34" s="179" t="str">
        <f>IF(SUM(T10:V11)&lt;&gt;0,SUM(T10:V11),"")</f>
        <v/>
      </c>
      <c r="Y34" s="179" t="str">
        <f>IF(SUM(X10:Z11)&lt;&gt;0,SUM(X10:Z11),"")</f>
        <v/>
      </c>
    </row>
    <row r="35" spans="1:25" s="178" customFormat="1" x14ac:dyDescent="0.2">
      <c r="A35" s="181" t="s">
        <v>91</v>
      </c>
      <c r="B35" s="181"/>
      <c r="C35" s="182"/>
      <c r="E35" s="179">
        <f>IF(SUM(D14:F14)&lt;&gt;0,SUM(D14:F14),"")</f>
        <v>440</v>
      </c>
      <c r="F35" s="181"/>
      <c r="I35" s="179">
        <f>IF(SUM(H14:J14)&lt;&gt;0,SUM(H14:J14),"")</f>
        <v>440</v>
      </c>
      <c r="M35" s="179" t="str">
        <f>IF(SUM(L14:N14)&lt;&gt;0,SUM(L14:N14),"")</f>
        <v/>
      </c>
      <c r="O35" s="180"/>
      <c r="Q35" s="179" t="str">
        <f>IF(SUM(P14:R14)&lt;&gt;0,SUM(P14:R14),"")</f>
        <v/>
      </c>
      <c r="U35" s="179" t="str">
        <f>IF(SUM(T14:V14)&lt;&gt;0,SUM(T14:V14),"")</f>
        <v/>
      </c>
      <c r="Y35" s="179" t="str">
        <f>IF(SUM(X14:Z14)&lt;&gt;0,SUM(X14:Z14),"")</f>
        <v/>
      </c>
    </row>
    <row r="55" spans="9:9" x14ac:dyDescent="0.2">
      <c r="I55" s="177"/>
    </row>
  </sheetData>
  <sheetProtection sheet="1" objects="1" scenarios="1" insertColumns="0" insertRows="0"/>
  <mergeCells count="9">
    <mergeCell ref="D21:F21"/>
    <mergeCell ref="H21:J21"/>
    <mergeCell ref="L21:N21"/>
    <mergeCell ref="E3:N3"/>
    <mergeCell ref="D5:N5"/>
    <mergeCell ref="E6:N6"/>
    <mergeCell ref="D19:F19"/>
    <mergeCell ref="H19:J19"/>
    <mergeCell ref="L19:N19"/>
  </mergeCells>
  <conditionalFormatting sqref="D19:AH19">
    <cfRule type="top10" dxfId="1" priority="2" bottom="1" rank="1"/>
  </conditionalFormatting>
  <conditionalFormatting sqref="E35 I35 M35 Q35 U35 Y35">
    <cfRule type="cellIs" dxfId="0" priority="1" operator="notBetween">
      <formula>1.1*AVERAGE($E$35:$AC$35)</formula>
      <formula>0.9*AVERAGE($E$35:$AC$35)</formula>
    </cfRule>
  </conditionalFormatting>
  <pageMargins left="0.70866141732283472" right="0.70866141732283472" top="0.98425196850393704" bottom="0.78740157480314965" header="0.39370078740157483" footer="0.39370078740157483"/>
  <pageSetup paperSize="9" scale="80" orientation="landscape" r:id="rId1"/>
  <headerFooter alignWithMargins="0">
    <oddHeader>&amp;L&amp;G</oddHeader>
    <oddFooter>&amp;R&amp;9&amp;Z&amp;F - 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Variantenvergleich</vt:lpstr>
      <vt:lpstr>Jahreskosten</vt:lpstr>
      <vt:lpstr>Variantenverg. Bsp. Freiestr.</vt:lpstr>
      <vt:lpstr>Bspl. Jahreskosten</vt:lpstr>
      <vt:lpstr>'Bspl. Jahreskosten'!Druckbereich</vt:lpstr>
      <vt:lpstr>Jahreskosten!Druckbereich</vt:lpstr>
      <vt:lpstr>'Variantenverg. Bsp. Freiestr.'!Druckbereich</vt:lpstr>
      <vt:lpstr>Variantenvergleich!Druckbereich</vt:lpstr>
    </vt:vector>
  </TitlesOfParts>
  <Company>Stadt Zürich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Lutz (erzLUB)</dc:creator>
  <cp:lastModifiedBy>Benjamin Lutz (erzLUB)</cp:lastModifiedBy>
  <cp:lastPrinted>2011-06-21T06:13:50Z</cp:lastPrinted>
  <dcterms:created xsi:type="dcterms:W3CDTF">2010-11-24T09:34:09Z</dcterms:created>
  <dcterms:modified xsi:type="dcterms:W3CDTF">2017-06-30T06:38:04Z</dcterms:modified>
</cp:coreProperties>
</file>