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codeName="DieseArbeitsmappe" defaultThemeVersion="166925"/>
  <mc:AlternateContent xmlns:mc="http://schemas.openxmlformats.org/markup-compatibility/2006">
    <mc:Choice Requires="x15">
      <x15ac:absPath xmlns:x15ac="http://schemas.microsoft.com/office/spreadsheetml/2010/11/ac" url="C:\Users\MichaelBirrer\Google Drive\Startbox\Deutsch\Konzept\Finanzplanung\"/>
    </mc:Choice>
  </mc:AlternateContent>
  <xr:revisionPtr revIDLastSave="0" documentId="8_{E14937C2-8E3C-4B44-BECE-F2060B97AA4A}" xr6:coauthVersionLast="47" xr6:coauthVersionMax="47" xr10:uidLastSave="{00000000-0000-0000-0000-000000000000}"/>
  <bookViews>
    <workbookView xWindow="-103" yWindow="-103" windowWidth="22149" windowHeight="11949" tabRatio="660" firstSheet="1" activeTab="1" xr2:uid="{88330F6A-7032-4157-B781-997F3123D6B3}"/>
  </bookViews>
  <sheets>
    <sheet name="Hinweis zum Ausfüllen" sheetId="6" r:id="rId1"/>
    <sheet name="Übersicht" sheetId="1" r:id="rId2"/>
    <sheet name="Ausgangslage" sheetId="4" r:id="rId3"/>
    <sheet name="Budget" sheetId="2" r:id="rId4"/>
    <sheet name="Liquidität" sheetId="3" r:id="rId5"/>
  </sheets>
  <definedNames>
    <definedName name="integrieren">Übersicht!$B$44:$B$45</definedName>
  </definedNames>
  <calcPr calcId="191028"/>
  <customWorkbookViews>
    <customWorkbookView name="Uebersichtsansicht" guid="{8C143118-ADA9-4F8F-BF23-B9A62B632B50}" maximized="1" xWindow="-9" yWindow="-9" windowWidth="1938" windowHeight="1050" activeSheetId="1" showFormulaBar="0"/>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4" i="2" l="1"/>
  <c r="Y34" i="2"/>
  <c r="W34" i="2"/>
  <c r="U34" i="2"/>
  <c r="S34" i="2"/>
  <c r="Q34" i="2"/>
  <c r="O34" i="2"/>
  <c r="M34" i="2"/>
  <c r="K34" i="2"/>
  <c r="I34" i="2"/>
  <c r="G34" i="2"/>
  <c r="E34" i="2"/>
  <c r="AA18" i="2"/>
  <c r="Y18" i="2"/>
  <c r="W18" i="2"/>
  <c r="U18" i="2"/>
  <c r="S18" i="2"/>
  <c r="Q18" i="2"/>
  <c r="O18" i="2"/>
  <c r="M18" i="2"/>
  <c r="K18" i="2"/>
  <c r="I18" i="2"/>
  <c r="G18" i="2"/>
  <c r="E18" i="2"/>
  <c r="B6" i="4" l="1"/>
  <c r="A181" i="3" l="1"/>
  <c r="A165" i="3"/>
  <c r="A149" i="3"/>
  <c r="A133" i="3"/>
  <c r="A117" i="3"/>
  <c r="A101" i="3"/>
  <c r="A85" i="3"/>
  <c r="A69" i="3"/>
  <c r="A53" i="3"/>
  <c r="A37" i="3"/>
  <c r="A21" i="3"/>
  <c r="A5" i="3"/>
  <c r="F15" i="1" l="1"/>
  <c r="B192" i="3" l="1"/>
  <c r="N191" i="3"/>
  <c r="E191" i="3"/>
  <c r="F191" i="3" s="1"/>
  <c r="K190" i="3"/>
  <c r="F190" i="3"/>
  <c r="E190" i="3"/>
  <c r="P189" i="3"/>
  <c r="F189" i="3"/>
  <c r="E189" i="3"/>
  <c r="Q188" i="3"/>
  <c r="E188" i="3"/>
  <c r="F188" i="3" s="1"/>
  <c r="F187" i="3"/>
  <c r="E187" i="3"/>
  <c r="F186" i="3"/>
  <c r="E186" i="3"/>
  <c r="K185" i="3"/>
  <c r="F185" i="3"/>
  <c r="E185" i="3"/>
  <c r="E184" i="3"/>
  <c r="F184" i="3" s="1"/>
  <c r="E183" i="3"/>
  <c r="F183" i="3" s="1"/>
  <c r="O182" i="3"/>
  <c r="M182" i="3"/>
  <c r="E182" i="3"/>
  <c r="F182" i="3" s="1"/>
  <c r="A192" i="3"/>
  <c r="B176" i="3"/>
  <c r="P175" i="3"/>
  <c r="E175" i="3"/>
  <c r="P174" i="3"/>
  <c r="L174" i="3"/>
  <c r="G174" i="3"/>
  <c r="E174" i="3"/>
  <c r="P173" i="3"/>
  <c r="L173" i="3"/>
  <c r="E173" i="3"/>
  <c r="O172" i="3"/>
  <c r="H172" i="3"/>
  <c r="E172" i="3"/>
  <c r="F172" i="3" s="1"/>
  <c r="K171" i="3"/>
  <c r="E171" i="3"/>
  <c r="F171" i="3" s="1"/>
  <c r="L170" i="3"/>
  <c r="K170" i="3"/>
  <c r="E170" i="3"/>
  <c r="L169" i="3"/>
  <c r="E169" i="3"/>
  <c r="O168" i="3"/>
  <c r="H168" i="3"/>
  <c r="E168" i="3"/>
  <c r="F168" i="3" s="1"/>
  <c r="P167" i="3"/>
  <c r="K167" i="3"/>
  <c r="E167" i="3"/>
  <c r="F167" i="3" s="1"/>
  <c r="M166" i="3"/>
  <c r="L166" i="3"/>
  <c r="F166" i="3"/>
  <c r="E166" i="3"/>
  <c r="Q182" i="3" s="1"/>
  <c r="Q181" i="3"/>
  <c r="B160" i="3"/>
  <c r="H159" i="3"/>
  <c r="F159" i="3"/>
  <c r="E159" i="3"/>
  <c r="P191" i="3" s="1"/>
  <c r="M158" i="3"/>
  <c r="L158" i="3"/>
  <c r="E158" i="3"/>
  <c r="N157" i="3"/>
  <c r="F157" i="3"/>
  <c r="E157" i="3"/>
  <c r="O156" i="3"/>
  <c r="N156" i="3"/>
  <c r="E156" i="3"/>
  <c r="N155" i="3"/>
  <c r="J155" i="3"/>
  <c r="E155" i="3"/>
  <c r="O154" i="3"/>
  <c r="E154" i="3"/>
  <c r="K153" i="3"/>
  <c r="E153" i="3"/>
  <c r="O152" i="3"/>
  <c r="H152" i="3"/>
  <c r="E152" i="3"/>
  <c r="K151" i="3"/>
  <c r="F151" i="3"/>
  <c r="E151" i="3"/>
  <c r="P183" i="3" s="1"/>
  <c r="O150" i="3"/>
  <c r="M150" i="3"/>
  <c r="K150" i="3"/>
  <c r="E150" i="3"/>
  <c r="P182" i="3" s="1"/>
  <c r="P181" i="3"/>
  <c r="B144" i="3"/>
  <c r="E143" i="3"/>
  <c r="L142" i="3"/>
  <c r="G142" i="3"/>
  <c r="F142" i="3"/>
  <c r="E142" i="3"/>
  <c r="O190" i="3" s="1"/>
  <c r="N141" i="3"/>
  <c r="J141" i="3"/>
  <c r="E141" i="3"/>
  <c r="N140" i="3"/>
  <c r="H140" i="3"/>
  <c r="G140" i="3"/>
  <c r="F140" i="3"/>
  <c r="E140" i="3"/>
  <c r="O188" i="3" s="1"/>
  <c r="N139" i="3"/>
  <c r="M139" i="3"/>
  <c r="E139" i="3"/>
  <c r="L138" i="3"/>
  <c r="G138" i="3"/>
  <c r="F138" i="3"/>
  <c r="E138" i="3"/>
  <c r="O170" i="3" s="1"/>
  <c r="E137" i="3"/>
  <c r="N136" i="3"/>
  <c r="H136" i="3"/>
  <c r="F136" i="3"/>
  <c r="E136" i="3"/>
  <c r="O184" i="3" s="1"/>
  <c r="N135" i="3"/>
  <c r="F135" i="3"/>
  <c r="E135" i="3"/>
  <c r="O183" i="3" s="1"/>
  <c r="M134" i="3"/>
  <c r="L134" i="3"/>
  <c r="K134" i="3"/>
  <c r="F134" i="3"/>
  <c r="E134" i="3"/>
  <c r="O166" i="3" s="1"/>
  <c r="O149" i="3"/>
  <c r="B128" i="3"/>
  <c r="E127" i="3"/>
  <c r="M126" i="3"/>
  <c r="L126" i="3"/>
  <c r="E126" i="3"/>
  <c r="F125" i="3"/>
  <c r="E125" i="3"/>
  <c r="H124" i="3"/>
  <c r="F124" i="3"/>
  <c r="E124" i="3"/>
  <c r="M123" i="3"/>
  <c r="L123" i="3"/>
  <c r="H123" i="3"/>
  <c r="E123" i="3"/>
  <c r="M122" i="3"/>
  <c r="L122" i="3"/>
  <c r="F122" i="3"/>
  <c r="E122" i="3"/>
  <c r="N186" i="3" s="1"/>
  <c r="K121" i="3"/>
  <c r="J121" i="3"/>
  <c r="E121" i="3"/>
  <c r="H120" i="3"/>
  <c r="F120" i="3"/>
  <c r="E120" i="3"/>
  <c r="H119" i="3"/>
  <c r="E119" i="3"/>
  <c r="M118" i="3"/>
  <c r="L118" i="3"/>
  <c r="E118" i="3"/>
  <c r="A128" i="3"/>
  <c r="B112" i="3"/>
  <c r="K111" i="3"/>
  <c r="E111" i="3"/>
  <c r="L110" i="3"/>
  <c r="E110" i="3"/>
  <c r="K109" i="3"/>
  <c r="E109" i="3"/>
  <c r="H108" i="3"/>
  <c r="E108" i="3"/>
  <c r="L107" i="3"/>
  <c r="K107" i="3"/>
  <c r="E107" i="3"/>
  <c r="L106" i="3"/>
  <c r="E106" i="3"/>
  <c r="L105" i="3"/>
  <c r="K105" i="3"/>
  <c r="E105" i="3"/>
  <c r="H104" i="3"/>
  <c r="E104" i="3"/>
  <c r="K103" i="3"/>
  <c r="E103" i="3"/>
  <c r="F102" i="3"/>
  <c r="M181" i="3"/>
  <c r="B96" i="3"/>
  <c r="K95" i="3"/>
  <c r="E95" i="3"/>
  <c r="G94" i="3"/>
  <c r="F94" i="3"/>
  <c r="E94" i="3"/>
  <c r="L190" i="3" s="1"/>
  <c r="K93" i="3"/>
  <c r="J93" i="3"/>
  <c r="E93" i="3"/>
  <c r="H92" i="3"/>
  <c r="F92" i="3"/>
  <c r="E92" i="3"/>
  <c r="L188" i="3" s="1"/>
  <c r="H91" i="3"/>
  <c r="E91" i="3"/>
  <c r="J90" i="3"/>
  <c r="F90" i="3"/>
  <c r="E90" i="3"/>
  <c r="L186" i="3" s="1"/>
  <c r="F89" i="3"/>
  <c r="E89" i="3"/>
  <c r="H88" i="3"/>
  <c r="E88" i="3"/>
  <c r="K87" i="3"/>
  <c r="E87" i="3"/>
  <c r="K86" i="3"/>
  <c r="F86" i="3"/>
  <c r="E86" i="3"/>
  <c r="L101" i="3"/>
  <c r="B80" i="3"/>
  <c r="G79" i="3"/>
  <c r="F79" i="3"/>
  <c r="E79" i="3"/>
  <c r="K175" i="3" s="1"/>
  <c r="H78" i="3"/>
  <c r="E78" i="3"/>
  <c r="J77" i="3"/>
  <c r="G77" i="3"/>
  <c r="F77" i="3"/>
  <c r="E77" i="3"/>
  <c r="H76" i="3"/>
  <c r="E76" i="3"/>
  <c r="F75" i="3"/>
  <c r="E75" i="3"/>
  <c r="K123" i="3" s="1"/>
  <c r="E74" i="3"/>
  <c r="J73" i="3"/>
  <c r="F73" i="3"/>
  <c r="E73" i="3"/>
  <c r="I72" i="3"/>
  <c r="H72" i="3"/>
  <c r="E72" i="3"/>
  <c r="J71" i="3"/>
  <c r="G71" i="3"/>
  <c r="F71" i="3"/>
  <c r="E71" i="3"/>
  <c r="K119" i="3" s="1"/>
  <c r="F70" i="3"/>
  <c r="E70" i="3"/>
  <c r="K165" i="3"/>
  <c r="B64" i="3"/>
  <c r="I63" i="3"/>
  <c r="E63" i="3"/>
  <c r="G62" i="3"/>
  <c r="F62" i="3"/>
  <c r="E62" i="3"/>
  <c r="J94" i="3" s="1"/>
  <c r="F61" i="3"/>
  <c r="E61" i="3"/>
  <c r="H60" i="3"/>
  <c r="E60" i="3"/>
  <c r="I59" i="3"/>
  <c r="F59" i="3"/>
  <c r="E59" i="3"/>
  <c r="G58" i="3"/>
  <c r="F58" i="3"/>
  <c r="E58" i="3"/>
  <c r="J74" i="3" s="1"/>
  <c r="F57" i="3"/>
  <c r="E57" i="3"/>
  <c r="H56" i="3"/>
  <c r="E56" i="3"/>
  <c r="I55" i="3"/>
  <c r="E55" i="3"/>
  <c r="E54" i="3"/>
  <c r="F54" i="3" s="1"/>
  <c r="A64" i="3"/>
  <c r="B48" i="3"/>
  <c r="F47" i="3"/>
  <c r="E47" i="3"/>
  <c r="I127" i="3" s="1"/>
  <c r="E46" i="3"/>
  <c r="F45" i="3"/>
  <c r="E45" i="3"/>
  <c r="H44" i="3"/>
  <c r="E44" i="3"/>
  <c r="I76" i="3" s="1"/>
  <c r="E43" i="3"/>
  <c r="E42" i="3"/>
  <c r="E41" i="3"/>
  <c r="H40" i="3"/>
  <c r="F40" i="3"/>
  <c r="E40" i="3"/>
  <c r="E39" i="3"/>
  <c r="F39" i="3" s="1"/>
  <c r="E38" i="3"/>
  <c r="I181" i="3"/>
  <c r="B32" i="3"/>
  <c r="F31" i="3"/>
  <c r="E31" i="3"/>
  <c r="H111" i="3" s="1"/>
  <c r="E30" i="3"/>
  <c r="E29" i="3"/>
  <c r="G28" i="3"/>
  <c r="F28" i="3"/>
  <c r="E28" i="3"/>
  <c r="G27" i="3"/>
  <c r="F27" i="3"/>
  <c r="E27" i="3"/>
  <c r="H107" i="3" s="1"/>
  <c r="E26" i="3"/>
  <c r="E25" i="3"/>
  <c r="G24" i="3"/>
  <c r="F24" i="3"/>
  <c r="E24" i="3"/>
  <c r="H184" i="3" s="1"/>
  <c r="F23" i="3"/>
  <c r="E23" i="3"/>
  <c r="H103" i="3" s="1"/>
  <c r="E22" i="3"/>
  <c r="H101" i="3"/>
  <c r="B16" i="3"/>
  <c r="E15" i="3"/>
  <c r="F14" i="3"/>
  <c r="E14" i="3"/>
  <c r="G158" i="3" s="1"/>
  <c r="E13" i="3"/>
  <c r="F12" i="3"/>
  <c r="E12" i="3"/>
  <c r="G44" i="3" s="1"/>
  <c r="E11" i="3"/>
  <c r="G75" i="3" s="1"/>
  <c r="F10" i="3"/>
  <c r="E10" i="3"/>
  <c r="G90" i="3" s="1"/>
  <c r="E9" i="3"/>
  <c r="G89" i="3" s="1"/>
  <c r="F8" i="3"/>
  <c r="E8" i="3"/>
  <c r="G40" i="3" s="1"/>
  <c r="E7" i="3"/>
  <c r="E6" i="3"/>
  <c r="G150" i="3" s="1"/>
  <c r="H5" i="3"/>
  <c r="F62" i="1" s="1"/>
  <c r="G101" i="3"/>
  <c r="AA60" i="2"/>
  <c r="Y60" i="2"/>
  <c r="W60" i="2"/>
  <c r="U60" i="2"/>
  <c r="S60" i="2"/>
  <c r="Q60" i="2"/>
  <c r="O60" i="2"/>
  <c r="M60" i="2"/>
  <c r="K60" i="2"/>
  <c r="I60" i="2"/>
  <c r="G60" i="2"/>
  <c r="E60" i="2"/>
  <c r="AA59" i="2"/>
  <c r="Y59" i="2"/>
  <c r="W59" i="2"/>
  <c r="U59" i="2"/>
  <c r="S59" i="2"/>
  <c r="Q59" i="2"/>
  <c r="O59" i="2"/>
  <c r="M59" i="2"/>
  <c r="K59" i="2"/>
  <c r="I59" i="2"/>
  <c r="G59" i="2"/>
  <c r="E59" i="2"/>
  <c r="AA58" i="2"/>
  <c r="Y58" i="2"/>
  <c r="W58" i="2"/>
  <c r="U58" i="2"/>
  <c r="S58" i="2"/>
  <c r="Q58" i="2"/>
  <c r="O58" i="2"/>
  <c r="M58" i="2"/>
  <c r="K58" i="2"/>
  <c r="I58" i="2"/>
  <c r="G58" i="2"/>
  <c r="E58" i="2"/>
  <c r="AA57" i="2"/>
  <c r="Y57" i="2"/>
  <c r="W57" i="2"/>
  <c r="U57" i="2"/>
  <c r="S57" i="2"/>
  <c r="Q57" i="2"/>
  <c r="O57" i="2"/>
  <c r="M57" i="2"/>
  <c r="K57" i="2"/>
  <c r="I57" i="2"/>
  <c r="G57" i="2"/>
  <c r="E57" i="2"/>
  <c r="AA56" i="2"/>
  <c r="Y56" i="2"/>
  <c r="W56" i="2"/>
  <c r="U56" i="2"/>
  <c r="S56" i="2"/>
  <c r="Q56" i="2"/>
  <c r="O56" i="2"/>
  <c r="M56" i="2"/>
  <c r="K56" i="2"/>
  <c r="I56" i="2"/>
  <c r="G56" i="2"/>
  <c r="E56" i="2"/>
  <c r="AA55" i="2"/>
  <c r="Y55" i="2"/>
  <c r="W55" i="2"/>
  <c r="U55" i="2"/>
  <c r="S55" i="2"/>
  <c r="Q55" i="2"/>
  <c r="O55" i="2"/>
  <c r="M55" i="2"/>
  <c r="K55" i="2"/>
  <c r="I55" i="2"/>
  <c r="G55" i="2"/>
  <c r="E55" i="2"/>
  <c r="AA54" i="2"/>
  <c r="Y54" i="2"/>
  <c r="W54" i="2"/>
  <c r="U54" i="2"/>
  <c r="S54" i="2"/>
  <c r="Q54" i="2"/>
  <c r="O54" i="2"/>
  <c r="M54" i="2"/>
  <c r="K54" i="2"/>
  <c r="I54" i="2"/>
  <c r="G54" i="2"/>
  <c r="E54" i="2"/>
  <c r="AA53" i="2"/>
  <c r="Y53" i="2"/>
  <c r="W53" i="2"/>
  <c r="U53" i="2"/>
  <c r="S53" i="2"/>
  <c r="Q53" i="2"/>
  <c r="O53" i="2"/>
  <c r="M53" i="2"/>
  <c r="K53" i="2"/>
  <c r="I53" i="2"/>
  <c r="G53" i="2"/>
  <c r="E53" i="2"/>
  <c r="AA52" i="2"/>
  <c r="Y52" i="2"/>
  <c r="W52" i="2"/>
  <c r="U52" i="2"/>
  <c r="S52" i="2"/>
  <c r="Q52" i="2"/>
  <c r="O52" i="2"/>
  <c r="M52" i="2"/>
  <c r="K52" i="2"/>
  <c r="I52" i="2"/>
  <c r="G52" i="2"/>
  <c r="E52" i="2"/>
  <c r="AA51" i="2"/>
  <c r="AA62" i="2" s="1"/>
  <c r="Y51" i="2"/>
  <c r="Y62" i="2" s="1"/>
  <c r="Y65" i="2" s="1"/>
  <c r="W51" i="2"/>
  <c r="W62" i="2" s="1"/>
  <c r="W65" i="2" s="1"/>
  <c r="U51" i="2"/>
  <c r="U62" i="2" s="1"/>
  <c r="U65" i="2" s="1"/>
  <c r="S51" i="2"/>
  <c r="S62" i="2" s="1"/>
  <c r="S65" i="2" s="1"/>
  <c r="Q51" i="2"/>
  <c r="Q62" i="2" s="1"/>
  <c r="O51" i="2"/>
  <c r="O62" i="2" s="1"/>
  <c r="O65" i="2" s="1"/>
  <c r="M51" i="2"/>
  <c r="M62" i="2" s="1"/>
  <c r="M65" i="2" s="1"/>
  <c r="K51" i="2"/>
  <c r="I51" i="2"/>
  <c r="I62" i="2" s="1"/>
  <c r="I65" i="2" s="1"/>
  <c r="G51" i="2"/>
  <c r="G62" i="2" s="1"/>
  <c r="G65" i="2" s="1"/>
  <c r="E51" i="2"/>
  <c r="AA50" i="2"/>
  <c r="Y50" i="2"/>
  <c r="W50" i="2"/>
  <c r="U50" i="2"/>
  <c r="S50" i="2"/>
  <c r="Q50" i="2"/>
  <c r="O50" i="2"/>
  <c r="M50" i="2"/>
  <c r="K50" i="2"/>
  <c r="I50" i="2"/>
  <c r="G50" i="2"/>
  <c r="E50" i="2"/>
  <c r="AA45" i="2"/>
  <c r="Y45" i="2"/>
  <c r="W45" i="2"/>
  <c r="U45" i="2"/>
  <c r="S45" i="2"/>
  <c r="Q45" i="2"/>
  <c r="O45" i="2"/>
  <c r="M45" i="2"/>
  <c r="K45" i="2"/>
  <c r="I45" i="2"/>
  <c r="G45" i="2"/>
  <c r="E45" i="2"/>
  <c r="AA44" i="2"/>
  <c r="Y44" i="2"/>
  <c r="W44" i="2"/>
  <c r="U44" i="2"/>
  <c r="S44" i="2"/>
  <c r="Q44" i="2"/>
  <c r="O44" i="2"/>
  <c r="M44" i="2"/>
  <c r="K44" i="2"/>
  <c r="I44" i="2"/>
  <c r="G44" i="2"/>
  <c r="E44" i="2"/>
  <c r="AA43" i="2"/>
  <c r="Y43" i="2"/>
  <c r="W43" i="2"/>
  <c r="U43" i="2"/>
  <c r="S43" i="2"/>
  <c r="Q43" i="2"/>
  <c r="O43" i="2"/>
  <c r="M43" i="2"/>
  <c r="K43" i="2"/>
  <c r="I43" i="2"/>
  <c r="G43" i="2"/>
  <c r="E43" i="2"/>
  <c r="AA42" i="2"/>
  <c r="Y42" i="2"/>
  <c r="W42" i="2"/>
  <c r="U42" i="2"/>
  <c r="S42" i="2"/>
  <c r="Q42" i="2"/>
  <c r="O42" i="2"/>
  <c r="M42" i="2"/>
  <c r="K42" i="2"/>
  <c r="I42" i="2"/>
  <c r="I46" i="2" s="1"/>
  <c r="G42" i="2"/>
  <c r="G46" i="2" s="1"/>
  <c r="E42" i="2"/>
  <c r="AA38" i="2"/>
  <c r="Y38" i="2"/>
  <c r="W38" i="2"/>
  <c r="U38" i="2"/>
  <c r="S38" i="2"/>
  <c r="Q38" i="2"/>
  <c r="O38" i="2"/>
  <c r="M38" i="2"/>
  <c r="K38" i="2"/>
  <c r="I38" i="2"/>
  <c r="G38" i="2"/>
  <c r="E38" i="2"/>
  <c r="AA37" i="2"/>
  <c r="Y37" i="2"/>
  <c r="W37" i="2"/>
  <c r="U37" i="2"/>
  <c r="S37" i="2"/>
  <c r="Q37" i="2"/>
  <c r="O37" i="2"/>
  <c r="M37" i="2"/>
  <c r="K37" i="2"/>
  <c r="I37" i="2"/>
  <c r="G37" i="2"/>
  <c r="E37" i="2"/>
  <c r="AA36" i="2"/>
  <c r="Y36" i="2"/>
  <c r="W36" i="2"/>
  <c r="U36" i="2"/>
  <c r="S36" i="2"/>
  <c r="Q36" i="2"/>
  <c r="O36" i="2"/>
  <c r="M36" i="2"/>
  <c r="K36" i="2"/>
  <c r="I36" i="2"/>
  <c r="G36" i="2"/>
  <c r="E36" i="2"/>
  <c r="AA35" i="2"/>
  <c r="Y35" i="2"/>
  <c r="W35" i="2"/>
  <c r="U35" i="2"/>
  <c r="S35" i="2"/>
  <c r="Q35" i="2"/>
  <c r="O35" i="2"/>
  <c r="M35" i="2"/>
  <c r="K35" i="2"/>
  <c r="I35" i="2"/>
  <c r="G35" i="2"/>
  <c r="E35" i="2"/>
  <c r="AA33" i="2"/>
  <c r="Y33" i="2"/>
  <c r="W33" i="2"/>
  <c r="U33" i="2"/>
  <c r="S33" i="2"/>
  <c r="Q33" i="2"/>
  <c r="O33" i="2"/>
  <c r="M33" i="2"/>
  <c r="K33" i="2"/>
  <c r="I33" i="2"/>
  <c r="G33" i="2"/>
  <c r="E33" i="2"/>
  <c r="AA32" i="2"/>
  <c r="Y32" i="2"/>
  <c r="W32" i="2"/>
  <c r="U32" i="2"/>
  <c r="S32" i="2"/>
  <c r="Q32" i="2"/>
  <c r="O32" i="2"/>
  <c r="M32" i="2"/>
  <c r="K32" i="2"/>
  <c r="I32" i="2"/>
  <c r="G32" i="2"/>
  <c r="E32" i="2"/>
  <c r="AA31" i="2"/>
  <c r="AA39" i="2" s="1"/>
  <c r="Y31" i="2"/>
  <c r="Y39" i="2" s="1"/>
  <c r="W31" i="2"/>
  <c r="U31" i="2"/>
  <c r="U39" i="2" s="1"/>
  <c r="S31" i="2"/>
  <c r="Q31" i="2"/>
  <c r="Q39" i="2" s="1"/>
  <c r="O31" i="2"/>
  <c r="O39" i="2" s="1"/>
  <c r="M31" i="2"/>
  <c r="M39" i="2" s="1"/>
  <c r="K31" i="2"/>
  <c r="K39" i="2" s="1"/>
  <c r="I31" i="2"/>
  <c r="I39" i="2" s="1"/>
  <c r="G31" i="2"/>
  <c r="G39" i="2" s="1"/>
  <c r="E31" i="2"/>
  <c r="E39" i="2" s="1"/>
  <c r="AA27" i="2"/>
  <c r="Y27" i="2"/>
  <c r="W27" i="2"/>
  <c r="U27" i="2"/>
  <c r="S27" i="2"/>
  <c r="Q27" i="2"/>
  <c r="O27" i="2"/>
  <c r="M27" i="2"/>
  <c r="K27" i="2"/>
  <c r="I27" i="2"/>
  <c r="G27" i="2"/>
  <c r="E27" i="2"/>
  <c r="AA26" i="2"/>
  <c r="Y26" i="2"/>
  <c r="W26" i="2"/>
  <c r="U26" i="2"/>
  <c r="S26" i="2"/>
  <c r="Q26" i="2"/>
  <c r="O26" i="2"/>
  <c r="M26" i="2"/>
  <c r="K26" i="2"/>
  <c r="I26" i="2"/>
  <c r="G26" i="2"/>
  <c r="E26" i="2"/>
  <c r="AA25" i="2"/>
  <c r="Y25" i="2"/>
  <c r="W25" i="2"/>
  <c r="U25" i="2"/>
  <c r="S25" i="2"/>
  <c r="Q25" i="2"/>
  <c r="O25" i="2"/>
  <c r="M25" i="2"/>
  <c r="K25" i="2"/>
  <c r="I25" i="2"/>
  <c r="G25" i="2"/>
  <c r="E25" i="2"/>
  <c r="AA24" i="2"/>
  <c r="Y24" i="2"/>
  <c r="W24" i="2"/>
  <c r="U24" i="2"/>
  <c r="S24" i="2"/>
  <c r="Q24" i="2"/>
  <c r="O24" i="2"/>
  <c r="M24" i="2"/>
  <c r="K24" i="2"/>
  <c r="I24" i="2"/>
  <c r="G24" i="2"/>
  <c r="E24" i="2"/>
  <c r="AA23" i="2"/>
  <c r="AA28" i="2" s="1"/>
  <c r="Y23" i="2"/>
  <c r="Y28" i="2" s="1"/>
  <c r="W23" i="2"/>
  <c r="W28" i="2" s="1"/>
  <c r="U23" i="2"/>
  <c r="U28" i="2" s="1"/>
  <c r="S23" i="2"/>
  <c r="S28" i="2" s="1"/>
  <c r="Q23" i="2"/>
  <c r="Q28" i="2" s="1"/>
  <c r="O23" i="2"/>
  <c r="O28" i="2" s="1"/>
  <c r="M23" i="2"/>
  <c r="M28" i="2" s="1"/>
  <c r="K23" i="2"/>
  <c r="K28" i="2" s="1"/>
  <c r="I23" i="2"/>
  <c r="I28" i="2" s="1"/>
  <c r="G23" i="2"/>
  <c r="G28" i="2" s="1"/>
  <c r="E23" i="2"/>
  <c r="E28" i="2" s="1"/>
  <c r="AA19" i="2"/>
  <c r="Y19" i="2"/>
  <c r="W19" i="2"/>
  <c r="U19" i="2"/>
  <c r="S19" i="2"/>
  <c r="Q19" i="2"/>
  <c r="O19" i="2"/>
  <c r="M19" i="2"/>
  <c r="K19" i="2"/>
  <c r="I19" i="2"/>
  <c r="G19" i="2"/>
  <c r="E19" i="2"/>
  <c r="AA17" i="2"/>
  <c r="Y17" i="2"/>
  <c r="W17" i="2"/>
  <c r="U17" i="2"/>
  <c r="S17" i="2"/>
  <c r="Q17" i="2"/>
  <c r="O17" i="2"/>
  <c r="M17" i="2"/>
  <c r="K17" i="2"/>
  <c r="I17" i="2"/>
  <c r="G17" i="2"/>
  <c r="E17" i="2"/>
  <c r="AA16" i="2"/>
  <c r="AA20" i="2" s="1"/>
  <c r="Y16" i="2"/>
  <c r="Y20" i="2" s="1"/>
  <c r="W16" i="2"/>
  <c r="W20" i="2" s="1"/>
  <c r="U16" i="2"/>
  <c r="U20" i="2" s="1"/>
  <c r="S16" i="2"/>
  <c r="S20" i="2" s="1"/>
  <c r="Q16" i="2"/>
  <c r="Q20" i="2" s="1"/>
  <c r="O16" i="2"/>
  <c r="O20" i="2" s="1"/>
  <c r="M16" i="2"/>
  <c r="K16" i="2"/>
  <c r="K20" i="2" s="1"/>
  <c r="I16" i="2"/>
  <c r="I20" i="2" s="1"/>
  <c r="G16" i="2"/>
  <c r="G20" i="2" s="1"/>
  <c r="E16" i="2"/>
  <c r="E20" i="2" s="1"/>
  <c r="AA10" i="2"/>
  <c r="Y10" i="2"/>
  <c r="W10" i="2"/>
  <c r="U10" i="2"/>
  <c r="S10" i="2"/>
  <c r="Q10" i="2"/>
  <c r="O10" i="2"/>
  <c r="M10" i="2"/>
  <c r="K10" i="2"/>
  <c r="I10" i="2"/>
  <c r="G10" i="2"/>
  <c r="E10" i="2"/>
  <c r="AA9" i="2"/>
  <c r="Y9" i="2"/>
  <c r="W9" i="2"/>
  <c r="U9" i="2"/>
  <c r="S9" i="2"/>
  <c r="Q9" i="2"/>
  <c r="O9" i="2"/>
  <c r="M9" i="2"/>
  <c r="K9" i="2"/>
  <c r="I9" i="2"/>
  <c r="G9" i="2"/>
  <c r="E9" i="2"/>
  <c r="AA8" i="2"/>
  <c r="Y8" i="2"/>
  <c r="W8" i="2"/>
  <c r="U8" i="2"/>
  <c r="S8" i="2"/>
  <c r="Q8" i="2"/>
  <c r="O8" i="2"/>
  <c r="M8" i="2"/>
  <c r="K8" i="2"/>
  <c r="I8" i="2"/>
  <c r="G8" i="2"/>
  <c r="E8" i="2"/>
  <c r="AA7" i="2"/>
  <c r="Y7" i="2"/>
  <c r="W7" i="2"/>
  <c r="U7" i="2"/>
  <c r="U11" i="2" s="1"/>
  <c r="S7" i="2"/>
  <c r="Q7" i="2"/>
  <c r="O7" i="2"/>
  <c r="M7" i="2"/>
  <c r="K7" i="2"/>
  <c r="I7" i="2"/>
  <c r="G7" i="2"/>
  <c r="E7" i="2"/>
  <c r="AA6" i="2"/>
  <c r="Y6" i="2"/>
  <c r="W6" i="2"/>
  <c r="U6" i="2"/>
  <c r="S6" i="2"/>
  <c r="Q6" i="2"/>
  <c r="O6" i="2"/>
  <c r="M6" i="2"/>
  <c r="K6" i="2"/>
  <c r="I6" i="2"/>
  <c r="G6" i="2"/>
  <c r="E6" i="2"/>
  <c r="AA5" i="2"/>
  <c r="Y5" i="2"/>
  <c r="W5" i="2"/>
  <c r="U5" i="2"/>
  <c r="S5" i="2"/>
  <c r="Q5" i="2"/>
  <c r="O5" i="2"/>
  <c r="M5" i="2"/>
  <c r="K5" i="2"/>
  <c r="I5" i="2"/>
  <c r="G5" i="2"/>
  <c r="E5" i="2"/>
  <c r="B38" i="4"/>
  <c r="B32" i="4"/>
  <c r="B23" i="4"/>
  <c r="B15" i="4"/>
  <c r="H182" i="3" l="1"/>
  <c r="H166" i="3"/>
  <c r="H150" i="3"/>
  <c r="H134" i="3"/>
  <c r="H38" i="3"/>
  <c r="H54" i="3"/>
  <c r="F22" i="3"/>
  <c r="H118" i="3"/>
  <c r="H186" i="3"/>
  <c r="H154" i="3"/>
  <c r="H170" i="3"/>
  <c r="H90" i="3"/>
  <c r="H42" i="3"/>
  <c r="H138" i="3"/>
  <c r="H122" i="3"/>
  <c r="H58" i="3"/>
  <c r="H141" i="3"/>
  <c r="H125" i="3"/>
  <c r="H93" i="3"/>
  <c r="H173" i="3"/>
  <c r="H45" i="3"/>
  <c r="H189" i="3"/>
  <c r="H157" i="3"/>
  <c r="H109" i="3"/>
  <c r="H77" i="3"/>
  <c r="F29" i="3"/>
  <c r="I166" i="3"/>
  <c r="I176" i="3" s="1"/>
  <c r="I150" i="3"/>
  <c r="I134" i="3"/>
  <c r="I86" i="3"/>
  <c r="I182" i="3"/>
  <c r="I192" i="3" s="1"/>
  <c r="I54" i="3"/>
  <c r="I102" i="3"/>
  <c r="I118" i="3"/>
  <c r="F38" i="3"/>
  <c r="I186" i="3"/>
  <c r="I170" i="3"/>
  <c r="I138" i="3"/>
  <c r="I90" i="3"/>
  <c r="I154" i="3"/>
  <c r="I58" i="3"/>
  <c r="I106" i="3"/>
  <c r="I122" i="3"/>
  <c r="H61" i="3"/>
  <c r="J175" i="3"/>
  <c r="J191" i="3"/>
  <c r="J159" i="3"/>
  <c r="J127" i="3"/>
  <c r="J111" i="3"/>
  <c r="J95" i="3"/>
  <c r="H70" i="3"/>
  <c r="K188" i="3"/>
  <c r="K172" i="3"/>
  <c r="K156" i="3"/>
  <c r="K92" i="3"/>
  <c r="K140" i="3"/>
  <c r="K108" i="3"/>
  <c r="F76" i="3"/>
  <c r="K124" i="3"/>
  <c r="H86" i="3"/>
  <c r="M167" i="3"/>
  <c r="M183" i="3"/>
  <c r="M151" i="3"/>
  <c r="F103" i="3"/>
  <c r="M135" i="3"/>
  <c r="H106" i="3"/>
  <c r="G183" i="3"/>
  <c r="G167" i="3"/>
  <c r="G135" i="3"/>
  <c r="G119" i="3"/>
  <c r="G151" i="3"/>
  <c r="G55" i="3"/>
  <c r="G39" i="3"/>
  <c r="F7" i="3"/>
  <c r="G103" i="3"/>
  <c r="G191" i="3"/>
  <c r="G159" i="3"/>
  <c r="G127" i="3"/>
  <c r="G175" i="3"/>
  <c r="G143" i="3"/>
  <c r="G63" i="3"/>
  <c r="G47" i="3"/>
  <c r="F15" i="3"/>
  <c r="G111" i="3"/>
  <c r="G95" i="3"/>
  <c r="H190" i="3"/>
  <c r="H126" i="3"/>
  <c r="H174" i="3"/>
  <c r="H158" i="3"/>
  <c r="H46" i="3"/>
  <c r="H142" i="3"/>
  <c r="H62" i="3"/>
  <c r="H94" i="3"/>
  <c r="G31" i="3"/>
  <c r="F44" i="3"/>
  <c r="I190" i="3"/>
  <c r="I174" i="3"/>
  <c r="I158" i="3"/>
  <c r="I142" i="3"/>
  <c r="I94" i="3"/>
  <c r="I62" i="3"/>
  <c r="I110" i="3"/>
  <c r="I126" i="3"/>
  <c r="J184" i="3"/>
  <c r="J168" i="3"/>
  <c r="J136" i="3"/>
  <c r="J152" i="3"/>
  <c r="J104" i="3"/>
  <c r="J120" i="3"/>
  <c r="J72" i="3"/>
  <c r="F56" i="3"/>
  <c r="J88" i="3"/>
  <c r="F63" i="3"/>
  <c r="K122" i="3"/>
  <c r="K138" i="3"/>
  <c r="K106" i="3"/>
  <c r="F74" i="3"/>
  <c r="K186" i="3"/>
  <c r="K90" i="3"/>
  <c r="I78" i="3"/>
  <c r="L191" i="3"/>
  <c r="L143" i="3"/>
  <c r="L175" i="3"/>
  <c r="F95" i="3"/>
  <c r="L127" i="3"/>
  <c r="L159" i="3"/>
  <c r="L111" i="3"/>
  <c r="N166" i="3"/>
  <c r="N134" i="3"/>
  <c r="N144" i="3" s="1"/>
  <c r="F118" i="3"/>
  <c r="N182" i="3"/>
  <c r="N150" i="3"/>
  <c r="G189" i="3"/>
  <c r="G141" i="3"/>
  <c r="G29" i="3"/>
  <c r="G125" i="3"/>
  <c r="G173" i="3"/>
  <c r="G93" i="3"/>
  <c r="G45" i="3"/>
  <c r="F13" i="3"/>
  <c r="G157" i="3"/>
  <c r="G109" i="3"/>
  <c r="F30" i="3"/>
  <c r="I185" i="3"/>
  <c r="I153" i="3"/>
  <c r="I169" i="3"/>
  <c r="I121" i="3"/>
  <c r="I105" i="3"/>
  <c r="I73" i="3"/>
  <c r="I137" i="3"/>
  <c r="I57" i="3"/>
  <c r="I89" i="3"/>
  <c r="I155" i="3"/>
  <c r="I107" i="3"/>
  <c r="I75" i="3"/>
  <c r="I123" i="3"/>
  <c r="I91" i="3"/>
  <c r="I139" i="3"/>
  <c r="I187" i="3"/>
  <c r="F46" i="3"/>
  <c r="J167" i="3"/>
  <c r="J151" i="3"/>
  <c r="J119" i="3"/>
  <c r="J103" i="3"/>
  <c r="J87" i="3"/>
  <c r="J183" i="3"/>
  <c r="J135" i="3"/>
  <c r="G57" i="3"/>
  <c r="J188" i="3"/>
  <c r="J172" i="3"/>
  <c r="J140" i="3"/>
  <c r="J124" i="3"/>
  <c r="J108" i="3"/>
  <c r="J92" i="3"/>
  <c r="J76" i="3"/>
  <c r="F60" i="3"/>
  <c r="K184" i="3"/>
  <c r="K152" i="3"/>
  <c r="K168" i="3"/>
  <c r="K88" i="3"/>
  <c r="K96" i="3" s="1"/>
  <c r="K120" i="3"/>
  <c r="K104" i="3"/>
  <c r="F72" i="3"/>
  <c r="K136" i="3"/>
  <c r="H74" i="3"/>
  <c r="L183" i="3"/>
  <c r="L135" i="3"/>
  <c r="L167" i="3"/>
  <c r="F87" i="3"/>
  <c r="F96" i="3" s="1"/>
  <c r="L119" i="3"/>
  <c r="L151" i="3"/>
  <c r="L103" i="3"/>
  <c r="M187" i="3"/>
  <c r="M171" i="3"/>
  <c r="M155" i="3"/>
  <c r="F107" i="3"/>
  <c r="H110" i="3"/>
  <c r="M119" i="3"/>
  <c r="N185" i="3"/>
  <c r="N169" i="3"/>
  <c r="N153" i="3"/>
  <c r="N137" i="3"/>
  <c r="F121" i="3"/>
  <c r="N174" i="3"/>
  <c r="N158" i="3"/>
  <c r="N142" i="3"/>
  <c r="N190" i="3"/>
  <c r="F126" i="3"/>
  <c r="O185" i="3"/>
  <c r="O169" i="3"/>
  <c r="O153" i="3"/>
  <c r="F137" i="3"/>
  <c r="F144" i="3" s="1"/>
  <c r="G185" i="3"/>
  <c r="G153" i="3"/>
  <c r="G137" i="3"/>
  <c r="G25" i="3"/>
  <c r="G169" i="3"/>
  <c r="G121" i="3"/>
  <c r="G41" i="3"/>
  <c r="F9" i="3"/>
  <c r="G105" i="3"/>
  <c r="I140" i="3"/>
  <c r="I124" i="3"/>
  <c r="I156" i="3"/>
  <c r="I108" i="3"/>
  <c r="I172" i="3"/>
  <c r="I92" i="3"/>
  <c r="I188" i="3"/>
  <c r="J166" i="3"/>
  <c r="J134" i="3"/>
  <c r="J102" i="3"/>
  <c r="J150" i="3"/>
  <c r="J118" i="3"/>
  <c r="J86" i="3"/>
  <c r="J70" i="3"/>
  <c r="I60" i="3"/>
  <c r="M185" i="3"/>
  <c r="M153" i="3"/>
  <c r="F105" i="3"/>
  <c r="M169" i="3"/>
  <c r="M121" i="3"/>
  <c r="M175" i="3"/>
  <c r="F111" i="3"/>
  <c r="M191" i="3"/>
  <c r="M159" i="3"/>
  <c r="M127" i="3"/>
  <c r="M143" i="3"/>
  <c r="O187" i="3"/>
  <c r="O155" i="3"/>
  <c r="O171" i="3"/>
  <c r="F139" i="3"/>
  <c r="J143" i="3"/>
  <c r="F26" i="3"/>
  <c r="I151" i="3"/>
  <c r="I103" i="3"/>
  <c r="I87" i="3"/>
  <c r="I71" i="3"/>
  <c r="I135" i="3"/>
  <c r="I183" i="3"/>
  <c r="I119" i="3"/>
  <c r="F42" i="3"/>
  <c r="I70" i="3"/>
  <c r="J79" i="3"/>
  <c r="L168" i="3"/>
  <c r="L176" i="3" s="1"/>
  <c r="L120" i="3"/>
  <c r="L128" i="3" s="1"/>
  <c r="L104" i="3"/>
  <c r="L152" i="3"/>
  <c r="L136" i="3"/>
  <c r="L144" i="3" s="1"/>
  <c r="F88" i="3"/>
  <c r="L184" i="3"/>
  <c r="K154" i="3"/>
  <c r="K160" i="3" s="1"/>
  <c r="J182" i="3"/>
  <c r="G187" i="3"/>
  <c r="G155" i="3"/>
  <c r="G171" i="3"/>
  <c r="G139" i="3"/>
  <c r="G123" i="3"/>
  <c r="G91" i="3"/>
  <c r="G107" i="3"/>
  <c r="G59" i="3"/>
  <c r="G43" i="3"/>
  <c r="F11" i="3"/>
  <c r="G23" i="3"/>
  <c r="H185" i="3"/>
  <c r="H153" i="3"/>
  <c r="H137" i="3"/>
  <c r="H121" i="3"/>
  <c r="H89" i="3"/>
  <c r="H169" i="3"/>
  <c r="H41" i="3"/>
  <c r="H105" i="3"/>
  <c r="H73" i="3"/>
  <c r="F25" i="3"/>
  <c r="I184" i="3"/>
  <c r="I136" i="3"/>
  <c r="I120" i="3"/>
  <c r="I152" i="3"/>
  <c r="I168" i="3"/>
  <c r="I104" i="3"/>
  <c r="F41" i="3"/>
  <c r="F43" i="3"/>
  <c r="I189" i="3"/>
  <c r="I157" i="3"/>
  <c r="I125" i="3"/>
  <c r="I173" i="3"/>
  <c r="I141" i="3"/>
  <c r="I109" i="3"/>
  <c r="I93" i="3"/>
  <c r="I77" i="3"/>
  <c r="I61" i="3"/>
  <c r="I191" i="3"/>
  <c r="I159" i="3"/>
  <c r="I143" i="3"/>
  <c r="I111" i="3"/>
  <c r="I95" i="3"/>
  <c r="I79" i="3"/>
  <c r="I175" i="3"/>
  <c r="F55" i="3"/>
  <c r="F64" i="3" s="1"/>
  <c r="I56" i="3"/>
  <c r="H57" i="3"/>
  <c r="J171" i="3"/>
  <c r="J187" i="3"/>
  <c r="J123" i="3"/>
  <c r="J107" i="3"/>
  <c r="J91" i="3"/>
  <c r="J139" i="3"/>
  <c r="G61" i="3"/>
  <c r="F80" i="3"/>
  <c r="G73" i="3"/>
  <c r="I74" i="3"/>
  <c r="J75" i="3"/>
  <c r="K158" i="3"/>
  <c r="K126" i="3"/>
  <c r="K142" i="3"/>
  <c r="K94" i="3"/>
  <c r="K110" i="3"/>
  <c r="F78" i="3"/>
  <c r="K174" i="3"/>
  <c r="G87" i="3"/>
  <c r="I88" i="3"/>
  <c r="L141" i="3"/>
  <c r="L189" i="3"/>
  <c r="L125" i="3"/>
  <c r="L157" i="3"/>
  <c r="L109" i="3"/>
  <c r="F93" i="3"/>
  <c r="H102" i="3"/>
  <c r="H112" i="3" s="1"/>
  <c r="M189" i="3"/>
  <c r="M157" i="3"/>
  <c r="M125" i="3"/>
  <c r="F109" i="3"/>
  <c r="F112" i="3" s="1"/>
  <c r="M141" i="3"/>
  <c r="M173" i="3"/>
  <c r="M137" i="3"/>
  <c r="J156" i="3"/>
  <c r="I167" i="3"/>
  <c r="I171" i="3"/>
  <c r="F175" i="3"/>
  <c r="Q191" i="3"/>
  <c r="O189" i="3"/>
  <c r="O173" i="3"/>
  <c r="O157" i="3"/>
  <c r="O191" i="3"/>
  <c r="O159" i="3"/>
  <c r="P185" i="3"/>
  <c r="P169" i="3"/>
  <c r="G26" i="3"/>
  <c r="H156" i="3"/>
  <c r="H188" i="3"/>
  <c r="G30" i="3"/>
  <c r="G42" i="3"/>
  <c r="G46" i="3"/>
  <c r="J185" i="3"/>
  <c r="J169" i="3"/>
  <c r="J105" i="3"/>
  <c r="J189" i="3"/>
  <c r="J173" i="3"/>
  <c r="J157" i="3"/>
  <c r="J109" i="3"/>
  <c r="K182" i="3"/>
  <c r="K118" i="3"/>
  <c r="H71" i="3"/>
  <c r="H75" i="3"/>
  <c r="J78" i="3"/>
  <c r="H79" i="3"/>
  <c r="H87" i="3"/>
  <c r="L137" i="3"/>
  <c r="L153" i="3"/>
  <c r="L121" i="3"/>
  <c r="J89" i="3"/>
  <c r="L187" i="3"/>
  <c r="L139" i="3"/>
  <c r="L171" i="3"/>
  <c r="L155" i="3"/>
  <c r="F91" i="3"/>
  <c r="K91" i="3"/>
  <c r="H95" i="3"/>
  <c r="K102" i="3"/>
  <c r="M136" i="3"/>
  <c r="M120" i="3"/>
  <c r="M128" i="3" s="1"/>
  <c r="F104" i="3"/>
  <c r="M186" i="3"/>
  <c r="M154" i="3"/>
  <c r="M170" i="3"/>
  <c r="M138" i="3"/>
  <c r="F106" i="3"/>
  <c r="M156" i="3"/>
  <c r="M188" i="3"/>
  <c r="M140" i="3"/>
  <c r="M124" i="3"/>
  <c r="F108" i="3"/>
  <c r="M190" i="3"/>
  <c r="M174" i="3"/>
  <c r="M142" i="3"/>
  <c r="F110" i="3"/>
  <c r="N167" i="3"/>
  <c r="N183" i="3"/>
  <c r="N151" i="3"/>
  <c r="F119" i="3"/>
  <c r="N171" i="3"/>
  <c r="F123" i="3"/>
  <c r="L124" i="3"/>
  <c r="J125" i="3"/>
  <c r="N175" i="3"/>
  <c r="N159" i="3"/>
  <c r="F127" i="3"/>
  <c r="F141" i="3"/>
  <c r="F143" i="3"/>
  <c r="N143" i="3"/>
  <c r="F150" i="3"/>
  <c r="O151" i="3"/>
  <c r="O160" i="3" s="1"/>
  <c r="F153" i="3"/>
  <c r="P186" i="3"/>
  <c r="F154" i="3"/>
  <c r="P187" i="3"/>
  <c r="P192" i="3" s="1"/>
  <c r="F155" i="3"/>
  <c r="P188" i="3"/>
  <c r="P172" i="3"/>
  <c r="F156" i="3"/>
  <c r="P166" i="3"/>
  <c r="O167" i="3"/>
  <c r="Q186" i="3"/>
  <c r="F170" i="3"/>
  <c r="P170" i="3"/>
  <c r="F192" i="3"/>
  <c r="M184" i="3"/>
  <c r="L185" i="3"/>
  <c r="N187" i="3"/>
  <c r="G184" i="3"/>
  <c r="G168" i="3"/>
  <c r="G152" i="3"/>
  <c r="G160" i="3" s="1"/>
  <c r="G88" i="3"/>
  <c r="G186" i="3"/>
  <c r="G154" i="3"/>
  <c r="G122" i="3"/>
  <c r="G188" i="3"/>
  <c r="G172" i="3"/>
  <c r="G156" i="3"/>
  <c r="G92" i="3"/>
  <c r="G190" i="3"/>
  <c r="G126" i="3"/>
  <c r="H183" i="3"/>
  <c r="H167" i="3"/>
  <c r="H135" i="3"/>
  <c r="H187" i="3"/>
  <c r="H171" i="3"/>
  <c r="H155" i="3"/>
  <c r="H139" i="3"/>
  <c r="H191" i="3"/>
  <c r="H175" i="3"/>
  <c r="H143" i="3"/>
  <c r="H39" i="3"/>
  <c r="H43" i="3"/>
  <c r="H47" i="3"/>
  <c r="H55" i="3"/>
  <c r="G56" i="3"/>
  <c r="J170" i="3"/>
  <c r="J154" i="3"/>
  <c r="J186" i="3"/>
  <c r="J138" i="3"/>
  <c r="J106" i="3"/>
  <c r="H59" i="3"/>
  <c r="G60" i="3"/>
  <c r="J174" i="3"/>
  <c r="J158" i="3"/>
  <c r="J142" i="3"/>
  <c r="J110" i="3"/>
  <c r="H63" i="3"/>
  <c r="K183" i="3"/>
  <c r="K135" i="3"/>
  <c r="G72" i="3"/>
  <c r="K169" i="3"/>
  <c r="K137" i="3"/>
  <c r="K144" i="3" s="1"/>
  <c r="G74" i="3"/>
  <c r="K187" i="3"/>
  <c r="K155" i="3"/>
  <c r="K139" i="3"/>
  <c r="G76" i="3"/>
  <c r="K173" i="3"/>
  <c r="K157" i="3"/>
  <c r="K141" i="3"/>
  <c r="G78" i="3"/>
  <c r="K191" i="3"/>
  <c r="K159" i="3"/>
  <c r="K127" i="3"/>
  <c r="K143" i="3"/>
  <c r="L182" i="3"/>
  <c r="L150" i="3"/>
  <c r="K89" i="3"/>
  <c r="L156" i="3"/>
  <c r="L172" i="3"/>
  <c r="L102" i="3"/>
  <c r="G104" i="3"/>
  <c r="G106" i="3"/>
  <c r="G108" i="3"/>
  <c r="L108" i="3"/>
  <c r="G110" i="3"/>
  <c r="G120" i="3"/>
  <c r="N170" i="3"/>
  <c r="N154" i="3"/>
  <c r="N138" i="3"/>
  <c r="J122" i="3"/>
  <c r="G124" i="3"/>
  <c r="K125" i="3"/>
  <c r="J126" i="3"/>
  <c r="H127" i="3"/>
  <c r="O192" i="3"/>
  <c r="G136" i="3"/>
  <c r="J137" i="3"/>
  <c r="L140" i="3"/>
  <c r="H151" i="3"/>
  <c r="P184" i="3"/>
  <c r="P168" i="3"/>
  <c r="F152" i="3"/>
  <c r="M152" i="3"/>
  <c r="J153" i="3"/>
  <c r="K166" i="3"/>
  <c r="M168" i="3"/>
  <c r="M176" i="3" s="1"/>
  <c r="G170" i="3"/>
  <c r="P171" i="3"/>
  <c r="M172" i="3"/>
  <c r="Q190" i="3"/>
  <c r="F174" i="3"/>
  <c r="O175" i="3"/>
  <c r="Q183" i="3"/>
  <c r="Q192" i="3" s="1"/>
  <c r="Q187" i="3"/>
  <c r="K189" i="3"/>
  <c r="J190" i="3"/>
  <c r="N184" i="3"/>
  <c r="N168" i="3"/>
  <c r="N188" i="3"/>
  <c r="N172" i="3"/>
  <c r="N152" i="3"/>
  <c r="L154" i="3"/>
  <c r="O158" i="3"/>
  <c r="O186" i="3"/>
  <c r="N189" i="3"/>
  <c r="N173" i="3"/>
  <c r="M160" i="3"/>
  <c r="P190" i="3"/>
  <c r="F158" i="3"/>
  <c r="Q185" i="3"/>
  <c r="F169" i="3"/>
  <c r="F176" i="3" s="1"/>
  <c r="Q189" i="3"/>
  <c r="F173" i="3"/>
  <c r="O174" i="3"/>
  <c r="Q184" i="3"/>
  <c r="S39" i="2"/>
  <c r="K62" i="2"/>
  <c r="G38" i="1" s="1"/>
  <c r="E62" i="2"/>
  <c r="E65" i="2" s="1"/>
  <c r="Q46" i="2"/>
  <c r="S46" i="2"/>
  <c r="AA46" i="2"/>
  <c r="E46" i="2"/>
  <c r="M46" i="2"/>
  <c r="U46" i="2"/>
  <c r="O46" i="2"/>
  <c r="W46" i="2"/>
  <c r="W39" i="2"/>
  <c r="M20" i="2"/>
  <c r="F5" i="3"/>
  <c r="F117" i="3"/>
  <c r="G149" i="3"/>
  <c r="A16" i="3"/>
  <c r="Y46" i="2"/>
  <c r="K46" i="2"/>
  <c r="G70" i="3"/>
  <c r="G80" i="3" s="1"/>
  <c r="F6" i="3"/>
  <c r="G38" i="3"/>
  <c r="G118" i="3"/>
  <c r="G134" i="3"/>
  <c r="G144" i="3" s="1"/>
  <c r="G166" i="3"/>
  <c r="G182" i="3"/>
  <c r="G54" i="3"/>
  <c r="G22" i="3"/>
  <c r="G32" i="3" s="1"/>
  <c r="G86" i="3"/>
  <c r="G102" i="3"/>
  <c r="I38" i="1"/>
  <c r="AA65" i="2"/>
  <c r="Q65" i="2"/>
  <c r="H38" i="1"/>
  <c r="K65" i="2"/>
  <c r="E11" i="2"/>
  <c r="E13" i="2" s="1"/>
  <c r="M11" i="2"/>
  <c r="M13" i="2" s="1"/>
  <c r="U12" i="2"/>
  <c r="G11" i="2"/>
  <c r="G12" i="2" s="1"/>
  <c r="W11" i="2"/>
  <c r="W12" i="2" s="1"/>
  <c r="K11" i="2"/>
  <c r="K12" i="2" s="1"/>
  <c r="S11" i="2"/>
  <c r="S13" i="2" s="1"/>
  <c r="AA11" i="2"/>
  <c r="AA13" i="2" s="1"/>
  <c r="U13" i="2"/>
  <c r="O11" i="2"/>
  <c r="O13" i="2" s="1"/>
  <c r="I11" i="2"/>
  <c r="I13" i="2" s="1"/>
  <c r="Q11" i="2"/>
  <c r="Q12" i="2" s="1"/>
  <c r="Y11" i="2"/>
  <c r="Y12" i="2" s="1"/>
  <c r="B40" i="4"/>
  <c r="F13" i="1" s="1"/>
  <c r="O181" i="3"/>
  <c r="G117" i="3"/>
  <c r="F133" i="3"/>
  <c r="N149" i="3"/>
  <c r="A160" i="3"/>
  <c r="F165" i="3"/>
  <c r="F181" i="3"/>
  <c r="A144" i="3"/>
  <c r="O165" i="3"/>
  <c r="G133" i="3"/>
  <c r="G165" i="3"/>
  <c r="G181" i="3"/>
  <c r="N133" i="3"/>
  <c r="F149" i="3"/>
  <c r="N165" i="3"/>
  <c r="N181" i="3"/>
  <c r="A48" i="3"/>
  <c r="I53" i="3"/>
  <c r="I85" i="3"/>
  <c r="I101" i="3"/>
  <c r="J117" i="3"/>
  <c r="J133" i="3"/>
  <c r="J149" i="3"/>
  <c r="F21" i="3"/>
  <c r="A32" i="3"/>
  <c r="F53" i="3"/>
  <c r="F69" i="3"/>
  <c r="F85" i="3"/>
  <c r="F101" i="3"/>
  <c r="K181" i="3"/>
  <c r="G21" i="3"/>
  <c r="G37" i="3"/>
  <c r="G53" i="3"/>
  <c r="G69" i="3"/>
  <c r="A80" i="3"/>
  <c r="G85" i="3"/>
  <c r="K85" i="3"/>
  <c r="K101" i="3"/>
  <c r="H117" i="3"/>
  <c r="L117" i="3"/>
  <c r="H133" i="3"/>
  <c r="L133" i="3"/>
  <c r="H149" i="3"/>
  <c r="L149" i="3"/>
  <c r="H165" i="3"/>
  <c r="L165" i="3"/>
  <c r="P165" i="3"/>
  <c r="H181" i="3"/>
  <c r="L181" i="3"/>
  <c r="I69" i="3"/>
  <c r="J165" i="3"/>
  <c r="J181" i="3"/>
  <c r="F37" i="3"/>
  <c r="J69" i="3"/>
  <c r="J85" i="3"/>
  <c r="A96" i="3"/>
  <c r="J101" i="3"/>
  <c r="K117" i="3"/>
  <c r="K133" i="3"/>
  <c r="K149" i="3"/>
  <c r="H37" i="3"/>
  <c r="H53" i="3"/>
  <c r="H69" i="3"/>
  <c r="H85" i="3"/>
  <c r="A112" i="3"/>
  <c r="I117" i="3"/>
  <c r="M117" i="3"/>
  <c r="I133" i="3"/>
  <c r="M133" i="3"/>
  <c r="I149" i="3"/>
  <c r="M149" i="3"/>
  <c r="I165" i="3"/>
  <c r="M165" i="3"/>
  <c r="A176" i="3"/>
  <c r="F33" i="3" l="1"/>
  <c r="L112" i="3"/>
  <c r="K192" i="3"/>
  <c r="J192" i="3"/>
  <c r="J80" i="3"/>
  <c r="H80" i="3"/>
  <c r="F32" i="3"/>
  <c r="G128" i="3"/>
  <c r="L160" i="3"/>
  <c r="F160" i="3"/>
  <c r="F161" i="3" s="1"/>
  <c r="J144" i="3"/>
  <c r="I96" i="3"/>
  <c r="H64" i="3"/>
  <c r="G112" i="3"/>
  <c r="G192" i="3"/>
  <c r="G48" i="3"/>
  <c r="K176" i="3"/>
  <c r="L192" i="3"/>
  <c r="P176" i="3"/>
  <c r="K112" i="3"/>
  <c r="J128" i="3"/>
  <c r="J176" i="3"/>
  <c r="N160" i="3"/>
  <c r="N176" i="3"/>
  <c r="M144" i="3"/>
  <c r="F145" i="3" s="1"/>
  <c r="I112" i="3"/>
  <c r="I144" i="3"/>
  <c r="H48" i="3"/>
  <c r="H192" i="3"/>
  <c r="F81" i="3"/>
  <c r="J112" i="3"/>
  <c r="F128" i="3"/>
  <c r="F48" i="3"/>
  <c r="H160" i="3"/>
  <c r="G64" i="3"/>
  <c r="O176" i="3"/>
  <c r="J96" i="3"/>
  <c r="M192" i="3"/>
  <c r="I128" i="3"/>
  <c r="H176" i="3"/>
  <c r="G96" i="3"/>
  <c r="F97" i="3" s="1"/>
  <c r="G176" i="3"/>
  <c r="F177" i="3" s="1"/>
  <c r="F16" i="3"/>
  <c r="F17" i="3" s="1"/>
  <c r="K128" i="3"/>
  <c r="I80" i="3"/>
  <c r="J160" i="3"/>
  <c r="N192" i="3"/>
  <c r="H96" i="3"/>
  <c r="I64" i="3"/>
  <c r="I160" i="3"/>
  <c r="H128" i="3"/>
  <c r="H144" i="3"/>
  <c r="F38" i="1"/>
  <c r="K38" i="1" s="1"/>
  <c r="S48" i="2"/>
  <c r="S70" i="2" s="1"/>
  <c r="M48" i="2"/>
  <c r="M69" i="2" s="1"/>
  <c r="U48" i="2"/>
  <c r="U70" i="2" s="1"/>
  <c r="Q13" i="2"/>
  <c r="Q48" i="2" s="1"/>
  <c r="Q73" i="2" s="1"/>
  <c r="I12" i="2"/>
  <c r="M12" i="2"/>
  <c r="E12" i="2"/>
  <c r="W13" i="2"/>
  <c r="W48" i="2" s="1"/>
  <c r="W69" i="2" s="1"/>
  <c r="G13" i="2"/>
  <c r="G48" i="2" s="1"/>
  <c r="G73" i="2" s="1"/>
  <c r="AA12" i="2"/>
  <c r="Y13" i="2"/>
  <c r="Y48" i="2" s="1"/>
  <c r="Y70" i="2" s="1"/>
  <c r="K13" i="2"/>
  <c r="K48" i="2" s="1"/>
  <c r="K70" i="2" s="1"/>
  <c r="B76" i="2"/>
  <c r="O48" i="2"/>
  <c r="O70" i="2" s="1"/>
  <c r="I48" i="2"/>
  <c r="I69" i="2" s="1"/>
  <c r="E48" i="2"/>
  <c r="E69" i="2" s="1"/>
  <c r="AA48" i="2"/>
  <c r="AA69" i="2" s="1"/>
  <c r="O12" i="2"/>
  <c r="S12" i="2"/>
  <c r="K37" i="1"/>
  <c r="F113" i="3" l="1"/>
  <c r="S73" i="2"/>
  <c r="F49" i="3"/>
  <c r="F129" i="3"/>
  <c r="F65" i="3"/>
  <c r="F193" i="3"/>
  <c r="S71" i="2"/>
  <c r="S72" i="2"/>
  <c r="S69" i="2"/>
  <c r="S74" i="2" s="1"/>
  <c r="S64" i="2"/>
  <c r="S67" i="2" s="1"/>
  <c r="M70" i="2"/>
  <c r="M71" i="2"/>
  <c r="M72" i="2"/>
  <c r="M64" i="2"/>
  <c r="F82" i="3" s="1"/>
  <c r="F83" i="3" s="1"/>
  <c r="M73" i="2"/>
  <c r="U71" i="2"/>
  <c r="U72" i="2"/>
  <c r="U64" i="2"/>
  <c r="U67" i="2" s="1"/>
  <c r="U73" i="2"/>
  <c r="U69" i="2"/>
  <c r="Y73" i="2"/>
  <c r="Y64" i="2"/>
  <c r="Y67" i="2" s="1"/>
  <c r="Y71" i="2"/>
  <c r="H36" i="1"/>
  <c r="H40" i="1" s="1"/>
  <c r="K72" i="2"/>
  <c r="Q71" i="2"/>
  <c r="W64" i="2"/>
  <c r="F162" i="3" s="1"/>
  <c r="F163" i="3" s="1"/>
  <c r="K69" i="2"/>
  <c r="W73" i="2"/>
  <c r="Q72" i="2"/>
  <c r="Q69" i="2"/>
  <c r="Q64" i="2"/>
  <c r="Q67" i="2" s="1"/>
  <c r="Q70" i="2"/>
  <c r="G70" i="2"/>
  <c r="W70" i="2"/>
  <c r="K73" i="2"/>
  <c r="W71" i="2"/>
  <c r="K64" i="2"/>
  <c r="F66" i="3" s="1"/>
  <c r="F67" i="3" s="1"/>
  <c r="W72" i="2"/>
  <c r="K71" i="2"/>
  <c r="Y72" i="2"/>
  <c r="Y69" i="2"/>
  <c r="G71" i="2"/>
  <c r="G69" i="2"/>
  <c r="G72" i="2"/>
  <c r="G64" i="2"/>
  <c r="F34" i="3" s="1"/>
  <c r="F35" i="3" s="1"/>
  <c r="AA64" i="2"/>
  <c r="AA67" i="2" s="1"/>
  <c r="I36" i="1"/>
  <c r="I40" i="1" s="1"/>
  <c r="G36" i="1"/>
  <c r="G40" i="1" s="1"/>
  <c r="O73" i="2"/>
  <c r="O69" i="2"/>
  <c r="O72" i="2"/>
  <c r="I73" i="2"/>
  <c r="I72" i="2"/>
  <c r="AA71" i="2"/>
  <c r="E64" i="2"/>
  <c r="F18" i="3" s="1"/>
  <c r="F19" i="3" s="1"/>
  <c r="H6" i="3" s="1"/>
  <c r="I64" i="2"/>
  <c r="F50" i="3" s="1"/>
  <c r="F51" i="3" s="1"/>
  <c r="E71" i="2"/>
  <c r="I71" i="2"/>
  <c r="AA73" i="2"/>
  <c r="AA72" i="2"/>
  <c r="F36" i="1"/>
  <c r="F40" i="1" s="1"/>
  <c r="E72" i="2"/>
  <c r="O64" i="2"/>
  <c r="O67" i="2" s="1"/>
  <c r="E73" i="2"/>
  <c r="I70" i="2"/>
  <c r="AA70" i="2"/>
  <c r="O71" i="2"/>
  <c r="E70" i="2"/>
  <c r="F130" i="3"/>
  <c r="F131" i="3" l="1"/>
  <c r="M74" i="2"/>
  <c r="M67" i="2"/>
  <c r="F146" i="3"/>
  <c r="F147" i="3" s="1"/>
  <c r="U74" i="2"/>
  <c r="G67" i="2"/>
  <c r="F178" i="3"/>
  <c r="F179" i="3" s="1"/>
  <c r="K67" i="2"/>
  <c r="F114" i="3"/>
  <c r="F115" i="3" s="1"/>
  <c r="K74" i="2"/>
  <c r="W74" i="2"/>
  <c r="W67" i="2"/>
  <c r="Q74" i="2"/>
  <c r="Y74" i="2"/>
  <c r="G74" i="2"/>
  <c r="I67" i="2"/>
  <c r="O74" i="2"/>
  <c r="F194" i="3"/>
  <c r="F195" i="3" s="1"/>
  <c r="AA74" i="2"/>
  <c r="I74" i="2"/>
  <c r="F98" i="3"/>
  <c r="F99" i="3" s="1"/>
  <c r="K36" i="1"/>
  <c r="K40" i="1" s="1"/>
  <c r="B75" i="2"/>
  <c r="B77" i="2" s="1"/>
  <c r="E67" i="2"/>
  <c r="E74" i="2"/>
  <c r="H7" i="3"/>
  <c r="H8" i="3" s="1"/>
  <c r="H9" i="3" s="1"/>
  <c r="B196" i="3" l="1"/>
  <c r="I8" i="3"/>
  <c r="G62" i="1" s="1"/>
  <c r="H10" i="3"/>
  <c r="H11" i="3" s="1"/>
  <c r="H12" i="3" s="1"/>
  <c r="I11" i="3" l="1"/>
  <c r="H62" i="1" s="1"/>
  <c r="H13" i="3"/>
  <c r="H14" i="3" l="1"/>
  <c r="H15" i="3" l="1"/>
  <c r="H16" i="3" s="1"/>
  <c r="H17" i="3" s="1"/>
  <c r="I17" i="3" s="1"/>
  <c r="J62" i="1" s="1"/>
  <c r="I14" i="3"/>
  <c r="I62" i="1" s="1"/>
  <c r="H1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Startzentrum</author>
    <author>Michael Birrer</author>
  </authors>
  <commentList>
    <comment ref="A4" authorId="0" shapeId="0" xr:uid="{90373745-B655-4E67-BFA7-774D66FC4887}">
      <text>
        <r>
          <rPr>
            <b/>
            <sz val="9"/>
            <color indexed="81"/>
            <rFont val="Segoe UI"/>
            <family val="2"/>
          </rPr>
          <t>Startzentrum:</t>
        </r>
        <r>
          <rPr>
            <sz val="9"/>
            <color indexed="81"/>
            <rFont val="Segoe UI"/>
            <family val="2"/>
          </rPr>
          <t xml:space="preserve">
Tragen Sie hier die Namen der Mitarbeiter ein. Weiterbildungen können Sie ebenfalls eintragen.</t>
        </r>
      </text>
    </comment>
    <comment ref="A8" authorId="0" shapeId="0" xr:uid="{A66013FE-E229-4E50-9983-93735D16BE3C}">
      <text>
        <r>
          <rPr>
            <b/>
            <sz val="9"/>
            <color indexed="81"/>
            <rFont val="Segoe UI"/>
            <family val="2"/>
          </rPr>
          <t>Startzentrum:</t>
        </r>
        <r>
          <rPr>
            <sz val="9"/>
            <color indexed="81"/>
            <rFont val="Segoe UI"/>
            <family val="2"/>
          </rPr>
          <t xml:space="preserve">
Tragen Sie hier die Bürokosten ein. Startkosten wie Computer, Tische, etc. können Sie entweder in einer Zeitspanne verrechnen oder aufteilen.</t>
        </r>
      </text>
    </comment>
    <comment ref="A17" authorId="0" shapeId="0" xr:uid="{AA74B404-5A17-47D2-A7C1-C262991BC220}">
      <text>
        <r>
          <rPr>
            <b/>
            <sz val="9"/>
            <color indexed="81"/>
            <rFont val="Segoe UI"/>
            <family val="2"/>
          </rPr>
          <t>Startzentrum:</t>
        </r>
        <r>
          <rPr>
            <sz val="9"/>
            <color indexed="81"/>
            <rFont val="Segoe UI"/>
            <family val="2"/>
          </rPr>
          <t xml:space="preserve">
Tragen Sie hier die Werbekosten ein. Auch hier können Sie Startkosten entweder in einer Zeitspanne verrechnen oder aufteilen.</t>
        </r>
      </text>
    </comment>
    <comment ref="A21" authorId="1" shapeId="0" xr:uid="{9980550D-5A18-4A88-A8E5-525BE786219F}">
      <text>
        <r>
          <rPr>
            <b/>
            <sz val="9"/>
            <color indexed="81"/>
            <rFont val="Segoe UI"/>
            <family val="2"/>
          </rPr>
          <t xml:space="preserve">Startzentrum:
</t>
        </r>
        <r>
          <rPr>
            <sz val="9"/>
            <color indexed="81"/>
            <rFont val="Segoe UI"/>
            <family val="2"/>
          </rPr>
          <t xml:space="preserve">
POS =&gt; Point of Sale
POS umfasst die Kosten, die an einer Verkaufsstelle anfallen. Z.Bs. Kosten für Displays, Werbetafeln, Dekorationsmaterial, etc.</t>
        </r>
      </text>
    </comment>
    <comment ref="A25" authorId="0" shapeId="0" xr:uid="{CC1A31A8-B09C-4E4D-9EC1-2F8D9146775B}">
      <text>
        <r>
          <rPr>
            <b/>
            <sz val="9"/>
            <color indexed="81"/>
            <rFont val="Segoe UI"/>
            <family val="2"/>
          </rPr>
          <t>Startzentrum:</t>
        </r>
        <r>
          <rPr>
            <sz val="9"/>
            <color indexed="81"/>
            <rFont val="Segoe UI"/>
            <family val="2"/>
          </rPr>
          <t xml:space="preserve">
Dies ist nur eine Auswahl von möglichen Kosten. Selbstverständlich können Sie die Kostenträger Ihren Bedürfnissen anpassen.</t>
        </r>
      </text>
    </comment>
    <comment ref="A34" authorId="0" shapeId="0" xr:uid="{5BD7B5BA-B61F-49FA-BAD1-E3540F9EF40E}">
      <text>
        <r>
          <rPr>
            <b/>
            <sz val="9"/>
            <color indexed="81"/>
            <rFont val="Segoe UI"/>
            <family val="2"/>
          </rPr>
          <t>Startzentrum:</t>
        </r>
        <r>
          <rPr>
            <sz val="9"/>
            <color indexed="81"/>
            <rFont val="Segoe UI"/>
            <family val="2"/>
          </rPr>
          <t xml:space="preserve">
Logistikkosten setzen sich im Wesentlichen zusammen aus: Lagerkosten, Transportkosten, Kommissionierung (Ein- und Verpackung), Handlingskosten (Kosten die beim Verlagern von Ware zwischen Lager und Transportmittel entstehen) und Planung. 
Falls Sie keine Ware bewegen, können Sie hier zum Beispiel die Kosten für den Rechnungsversand eintragen.
-Kosten pro Rechnung
-Kosten pro Briefmarke/Rechnungsversand
-...
Sie können die Zellen anpassen wie es für Ihr Geschäft passt.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Startzentrum</author>
    <author>Michael Birrer</author>
  </authors>
  <commentList>
    <comment ref="C3" authorId="0" shapeId="0" xr:uid="{CD1AD1F1-1457-4F5F-90B0-6A39777130C5}">
      <text>
        <r>
          <rPr>
            <b/>
            <sz val="9"/>
            <color indexed="81"/>
            <rFont val="Segoe UI"/>
            <family val="2"/>
          </rPr>
          <t xml:space="preserve">Startzentrum:
</t>
        </r>
        <r>
          <rPr>
            <sz val="9"/>
            <color indexed="81"/>
            <rFont val="Segoe UI"/>
            <family val="2"/>
          </rPr>
          <t xml:space="preserve">
Kosten pro einzelne Einheit
Beispiele:
Die Miete wird monatlich mit CHF 1'800 belastet. Es handelt sich also um eine Einheit (1x Miete für die Büroräumlichkeiten), die Kosten Pro Einheit betragen CHF 1'800.
</t>
        </r>
      </text>
    </comment>
    <comment ref="D3" authorId="0" shapeId="0" xr:uid="{3F8CBA0B-EAB7-4C64-88FF-26A6F2344FA1}">
      <text>
        <r>
          <rPr>
            <b/>
            <sz val="9"/>
            <color indexed="81"/>
            <rFont val="Segoe UI"/>
            <family val="2"/>
          </rPr>
          <t>Startzentrum:</t>
        </r>
        <r>
          <rPr>
            <sz val="9"/>
            <color indexed="81"/>
            <rFont val="Segoe UI"/>
            <family val="2"/>
          </rPr>
          <t xml:space="preserve">
Menge der Verbrauchten Einheiten in diesem Monat.
Die Miete wird monatlich mit CHF 1'800 belastet, somit ist die Einheit CHF 1'800 und die Menge 1.
</t>
        </r>
      </text>
    </comment>
    <comment ref="A4" authorId="0" shapeId="0" xr:uid="{7FFB194C-E7E6-4DA9-98A5-7D12EB736C9E}">
      <text>
        <r>
          <rPr>
            <b/>
            <sz val="9"/>
            <color indexed="81"/>
            <rFont val="Segoe UI"/>
            <family val="2"/>
          </rPr>
          <t>Startzentrum:</t>
        </r>
        <r>
          <rPr>
            <sz val="9"/>
            <color indexed="81"/>
            <rFont val="Segoe UI"/>
            <family val="2"/>
          </rPr>
          <t xml:space="preserve">
Hier werden die Kosten für das Personal erfasst.
Tragen Sie unter Löhne die Namen Ihrer Mitarbeitenden ein.
Fügen Sie weitere Zeilen hinzu, falls nötig.</t>
        </r>
      </text>
    </comment>
    <comment ref="B11" authorId="0" shapeId="0" xr:uid="{D33C7D10-5AF9-47CA-9487-4FC20FB14C55}">
      <text>
        <r>
          <rPr>
            <b/>
            <sz val="9"/>
            <color indexed="81"/>
            <rFont val="Segoe UI"/>
            <family val="2"/>
          </rPr>
          <t>Startzentrum:</t>
        </r>
        <r>
          <rPr>
            <sz val="9"/>
            <color indexed="81"/>
            <rFont val="Segoe UI"/>
            <family val="2"/>
          </rPr>
          <t xml:space="preserve">
Die Sozialabgaben inkl. Pensionskassenbeiträge betragen pro Mitarbeiter ca. 26% des Lohnes und werden hälftig vom Arbeitnehmer und Arbeitgeber bezahlt.
Falls noch zusätzliche Versicherungen vom Arbeitnehmer übernommen werden kann der Wert beliebig angepasst werden.</t>
        </r>
      </text>
    </comment>
    <comment ref="A15" authorId="0" shapeId="0" xr:uid="{6268FB18-7EF9-4786-B0DA-8CAEBC71F3D7}">
      <text>
        <r>
          <rPr>
            <b/>
            <sz val="9"/>
            <color indexed="81"/>
            <rFont val="Segoe UI"/>
            <family val="2"/>
          </rPr>
          <t>Startzentrum:</t>
        </r>
        <r>
          <rPr>
            <sz val="9"/>
            <color indexed="81"/>
            <rFont val="Segoe UI"/>
            <family val="2"/>
          </rPr>
          <t xml:space="preserve">
Tragen Sie hier die laufenden Kosten für Ihr Büro ein. Fügen Sie weitere Zeilen hinzu, wenn nötig.</t>
        </r>
      </text>
    </comment>
    <comment ref="A22" authorId="0" shapeId="0" xr:uid="{9AB32B30-9982-4A48-8FC3-5D55464788D2}">
      <text>
        <r>
          <rPr>
            <b/>
            <sz val="9"/>
            <color indexed="81"/>
            <rFont val="Segoe UI"/>
            <family val="2"/>
          </rPr>
          <t>Startzentrum:</t>
        </r>
        <r>
          <rPr>
            <sz val="9"/>
            <color indexed="81"/>
            <rFont val="Segoe UI"/>
            <family val="2"/>
          </rPr>
          <t xml:space="preserve">
Tragen Sie hier Ihre Marketingausgaben ein.
Fügen Sie weitere Zeilen hinzu, falls nötig.</t>
        </r>
      </text>
    </comment>
    <comment ref="A26" authorId="1" shapeId="0" xr:uid="{D958AF52-9596-431E-8FE7-F765D311BF72}">
      <text>
        <r>
          <rPr>
            <b/>
            <sz val="9"/>
            <color indexed="81"/>
            <rFont val="Segoe UI"/>
            <family val="2"/>
          </rPr>
          <t xml:space="preserve">Startzentrum:
</t>
        </r>
        <r>
          <rPr>
            <sz val="9"/>
            <color indexed="81"/>
            <rFont val="Segoe UI"/>
            <family val="2"/>
          </rPr>
          <t xml:space="preserve">
POS =&gt; Point of Sale
POS umfasst die Kosten, die an einer Verkaufsstelle anfallen. z.B Kosten für Displays, Werbetafeln, Dekorationsmaterial, etc.</t>
        </r>
      </text>
    </comment>
    <comment ref="A30" authorId="0" shapeId="0" xr:uid="{71DAF851-C67F-4502-813A-DB2045EAA2C6}">
      <text>
        <r>
          <rPr>
            <b/>
            <sz val="9"/>
            <color indexed="81"/>
            <rFont val="Segoe UI"/>
            <family val="2"/>
          </rPr>
          <t>Startzentrum:</t>
        </r>
        <r>
          <rPr>
            <sz val="9"/>
            <color indexed="81"/>
            <rFont val="Segoe UI"/>
            <family val="2"/>
          </rPr>
          <t xml:space="preserve">
Tragen Sie hier die Kosten ein, die in keine andere Kategorie passen. 
Fügen Sie  weitere Zeilen hinzu, falls nötig oder benenne Sie die Zeile um.</t>
        </r>
      </text>
    </comment>
    <comment ref="A36" authorId="0" shapeId="0" xr:uid="{99F7EB56-1CAD-4261-8733-363B4452CD45}">
      <text>
        <r>
          <rPr>
            <b/>
            <sz val="9"/>
            <color indexed="81"/>
            <rFont val="Segoe UI"/>
            <family val="2"/>
          </rPr>
          <t>Startzentrum:</t>
        </r>
        <r>
          <rPr>
            <sz val="9"/>
            <color indexed="81"/>
            <rFont val="Segoe UI"/>
            <family val="2"/>
          </rPr>
          <t xml:space="preserve">
Debitorenverluste stellen Ausfälle von Forderungen dar. Sie entstehen durch Kunden (Debitoren) die nicht bezahlen.</t>
        </r>
      </text>
    </comment>
    <comment ref="A37" authorId="0" shapeId="0" xr:uid="{A26AAC82-C9A6-40AF-A833-9343DC2FC0C4}">
      <text>
        <r>
          <rPr>
            <b/>
            <sz val="9"/>
            <color indexed="81"/>
            <rFont val="Segoe UI"/>
            <family val="2"/>
          </rPr>
          <t>Startzentrum:</t>
        </r>
        <r>
          <rPr>
            <sz val="9"/>
            <color indexed="81"/>
            <rFont val="Segoe UI"/>
            <family val="2"/>
          </rPr>
          <t xml:space="preserve">
Rückstellungen können vereinfacht als Sparen ausgedrückt werden.</t>
        </r>
      </text>
    </comment>
    <comment ref="A38" authorId="1" shapeId="0" xr:uid="{0C370EEE-1564-4066-B86A-333A4770CE65}">
      <text>
        <r>
          <rPr>
            <b/>
            <sz val="9"/>
            <color indexed="81"/>
            <rFont val="Segoe UI"/>
            <family val="2"/>
          </rPr>
          <t xml:space="preserve">Startzentrum:
</t>
        </r>
        <r>
          <rPr>
            <sz val="9"/>
            <color indexed="81"/>
            <rFont val="Segoe UI"/>
            <family val="2"/>
          </rPr>
          <t>Unter Abschreibungen wird der Wert notiert, um den gekaufte Gerätschaften durch deren Gebrauch (Abnutzung) abnehmen.
Beispiel:
Bei Gründung kaufen Sie einen Server für CHF 12'000. Wenn Sie diesen Server in 24 Monaten auf CHF 0 abgeschrieben haben möchten, müssen Sie während 24 Monaten für jeden Monat CHF 500 zur Seite legen.</t>
        </r>
      </text>
    </comment>
    <comment ref="A41" authorId="0" shapeId="0" xr:uid="{447477D4-F20E-42BD-BD5C-1627E0DA8AF0}">
      <text>
        <r>
          <rPr>
            <b/>
            <sz val="9"/>
            <color indexed="81"/>
            <rFont val="Segoe UI"/>
            <family val="2"/>
          </rPr>
          <t xml:space="preserve">Startzentrum:
</t>
        </r>
        <r>
          <rPr>
            <sz val="9"/>
            <color indexed="81"/>
            <rFont val="Segoe UI"/>
            <family val="2"/>
          </rPr>
          <t xml:space="preserve">
Tragen Sie hier Ihre Kosten für Logistik ein.
Logistikkosten setzen sich im Wesentlichen zusammen aus: Lagerkosten, Transportkosten, Kommissionierung (Ein- und Verpackung), Handlingskosten (Kosten die beim Verlagern von Ware zwischen Lager und Transportmittel entstehen) und Planung. 
Falls Sie keine Ware bewegen, können Sie hier zum Beispiel die Kosten für den Rechnungsversand oder Ihren Fuhrpark eintragen.
Fügen Sie weitere Zeilen ein, falls nötig oder bennen Sie die Zeilen um.</t>
        </r>
      </text>
    </comment>
    <comment ref="A42" authorId="0" shapeId="0" xr:uid="{D7C6DB6C-CAC8-458D-A02E-0B3A9FFC36E3}">
      <text>
        <r>
          <rPr>
            <b/>
            <sz val="9"/>
            <color indexed="81"/>
            <rFont val="Segoe UI"/>
            <family val="2"/>
          </rPr>
          <t>Startzentrum:</t>
        </r>
        <r>
          <rPr>
            <sz val="9"/>
            <color indexed="81"/>
            <rFont val="Segoe UI"/>
            <family val="2"/>
          </rPr>
          <t xml:space="preserve">
Die Fixkosten beinhalten die wiederkehrenden, monatlichen Kosten die häufig nicht direkt einem einzelen Produkt zugeordnet werden können.
In diesem Fall könnten das Unterhaltskosten des Lagers, laufende Verträge, Softwarekosten oder ähnliches sein.</t>
        </r>
      </text>
    </comment>
    <comment ref="A43" authorId="0" shapeId="0" xr:uid="{F86BA2FF-D5AD-485C-ADF4-50EDA56A9E9A}">
      <text>
        <r>
          <rPr>
            <b/>
            <sz val="9"/>
            <color indexed="81"/>
            <rFont val="Segoe UI"/>
            <family val="2"/>
          </rPr>
          <t>Startzentrum:</t>
        </r>
        <r>
          <rPr>
            <sz val="9"/>
            <color indexed="81"/>
            <rFont val="Segoe UI"/>
            <family val="2"/>
          </rPr>
          <t xml:space="preserve">
Dies sind die Kosten, die eine Sendung verursacht wie zBsp. Verpackungs- und Portokosten.</t>
        </r>
      </text>
    </comment>
    <comment ref="A44" authorId="0" shapeId="0" xr:uid="{2C2F80C3-461F-446F-9C88-9C1F94B41D26}">
      <text>
        <r>
          <rPr>
            <b/>
            <sz val="9"/>
            <color indexed="81"/>
            <rFont val="Segoe UI"/>
            <family val="2"/>
          </rPr>
          <t>Startzentrum:</t>
        </r>
        <r>
          <rPr>
            <sz val="9"/>
            <color indexed="81"/>
            <rFont val="Segoe UI"/>
            <family val="2"/>
          </rPr>
          <t xml:space="preserve">
Kosten pro Objekt, oftmals auch Handlingskosten genannt sind die Kosten, die pro Objekt anfallen. Dies können die Lagerkosten beinhalten, aber auch die Kosten die anfallen um das Objekt zu verarbeiten.
"Vom Gestell zum Versand."</t>
        </r>
      </text>
    </comment>
    <comment ref="A45" authorId="0" shapeId="0" xr:uid="{FA0259A0-3808-487E-8EB5-635CBC30D1EE}">
      <text>
        <r>
          <rPr>
            <b/>
            <sz val="9"/>
            <color indexed="81"/>
            <rFont val="Segoe UI"/>
            <family val="2"/>
          </rPr>
          <t>Startzentrum:</t>
        </r>
        <r>
          <rPr>
            <sz val="9"/>
            <color indexed="81"/>
            <rFont val="Segoe UI"/>
            <family val="2"/>
          </rPr>
          <t xml:space="preserve">
Genauso wie Sendungen verursachen auch Retouren Kosten. Die Retouren werden kontrolliert, allenfalls gereinigt, neu verpackt, etc.
</t>
        </r>
      </text>
    </comment>
    <comment ref="B50" authorId="0" shapeId="0" xr:uid="{1BE39EB5-0981-4B87-A31F-01280FEE488D}">
      <text>
        <r>
          <rPr>
            <b/>
            <sz val="9"/>
            <color indexed="81"/>
            <rFont val="Segoe UI"/>
            <family val="2"/>
          </rPr>
          <t>Startzentrum:</t>
        </r>
        <r>
          <rPr>
            <sz val="9"/>
            <color indexed="81"/>
            <rFont val="Segoe UI"/>
            <family val="2"/>
          </rPr>
          <t xml:space="preserve">
Skonto ist ein Preisnachlass auf den Rechnungsbetrag beim Bezahlen innerhalb einer gesetzten Frist. Der Kunde erhält für das frühzeitige Bezahlen einen Rabatt. Beispielsweise 2% beim Bezahlen innerhalb von 10 Tagen.
Ein Rabatt ist eine Nachlass vom Listenpreis. Zum Beispiel kann ein Rabatt gewährt werden bei der Abnahme einer definierten Menge =&gt; Mengenrabatt. </t>
        </r>
      </text>
    </comment>
    <comment ref="A51" authorId="0" shapeId="0" xr:uid="{47C0F7E3-36B1-4418-80F5-88BFB9BEBB75}">
      <text>
        <r>
          <rPr>
            <b/>
            <sz val="9"/>
            <color indexed="81"/>
            <rFont val="Segoe UI"/>
            <family val="2"/>
          </rPr>
          <t>Startzentrum:</t>
        </r>
        <r>
          <rPr>
            <sz val="9"/>
            <color indexed="81"/>
            <rFont val="Segoe UI"/>
            <family val="2"/>
          </rPr>
          <t xml:space="preserve">
Tragen Sie hier das Produkt ein oder die Art der Dienstleistung welche Sie verrechnen können.
</t>
        </r>
      </text>
    </comment>
    <comment ref="B51" authorId="0" shapeId="0" xr:uid="{4E0DD67F-B3E7-48C4-9751-6D912B4EA3BE}">
      <text>
        <r>
          <rPr>
            <b/>
            <sz val="9"/>
            <color indexed="81"/>
            <rFont val="Segoe UI"/>
            <family val="2"/>
          </rPr>
          <t>Startzentrum:</t>
        </r>
        <r>
          <rPr>
            <sz val="9"/>
            <color indexed="81"/>
            <rFont val="Segoe UI"/>
            <family val="2"/>
          </rPr>
          <t xml:space="preserve">
Tragen Sie hier allenfalls Rabatte oder Skonto ein die vom Preisabgezogen werden sollen.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Startzentrum</author>
    <author>Michael Birrer</author>
  </authors>
  <commentList>
    <comment ref="A5" authorId="0" shapeId="0" xr:uid="{02DDCD0F-6521-4309-B0FF-DA45A8B0519A}">
      <text>
        <r>
          <rPr>
            <b/>
            <sz val="9"/>
            <color indexed="81"/>
            <rFont val="Segoe UI"/>
            <family val="2"/>
          </rPr>
          <t>Startzentrum:</t>
        </r>
        <r>
          <rPr>
            <sz val="9"/>
            <color indexed="81"/>
            <rFont val="Segoe UI"/>
            <family val="2"/>
          </rPr>
          <t xml:space="preserve">
Zeitperiode die betrachtet wird.
Sie können die Zeitperiode frei wählen. Es wird empfohlen Monat für Monat auszufüllen.</t>
        </r>
      </text>
    </comment>
    <comment ref="B5" authorId="0" shapeId="0" xr:uid="{BAC99E11-0CEE-428A-90C8-50FC216F55E9}">
      <text>
        <r>
          <rPr>
            <b/>
            <sz val="9"/>
            <color indexed="81"/>
            <rFont val="Segoe UI"/>
            <family val="2"/>
          </rPr>
          <t>Startzentrum:</t>
        </r>
        <r>
          <rPr>
            <sz val="9"/>
            <color indexed="81"/>
            <rFont val="Segoe UI"/>
            <family val="2"/>
          </rPr>
          <t xml:space="preserve">
Tragen Sie hier den Rechnungsbetrag ein oder die Summen der zusammengefassten Rechnungen.
</t>
        </r>
      </text>
    </comment>
    <comment ref="C5" authorId="0" shapeId="0" xr:uid="{1BC70167-A7D8-4453-AE14-570E93884AE4}">
      <text>
        <r>
          <rPr>
            <b/>
            <sz val="9"/>
            <color indexed="81"/>
            <rFont val="Segoe UI"/>
            <family val="2"/>
          </rPr>
          <t>Startzentrum:</t>
        </r>
        <r>
          <rPr>
            <sz val="9"/>
            <color indexed="81"/>
            <rFont val="Segoe UI"/>
            <family val="2"/>
          </rPr>
          <t xml:space="preserve">
Zahlungsfrist ist die Anzahl Tage, die der Kunde erhält um eine Rechnung zu begleichen. Häufige Zahlungsfristen sind 30, 60 oder 90 Tage.
Die Zahlungsfrist ist branchenabhänig.
</t>
        </r>
      </text>
    </comment>
    <comment ref="D5" authorId="0" shapeId="0" xr:uid="{5AA42DD5-9EA4-4448-85C1-76A7009A152A}">
      <text>
        <r>
          <rPr>
            <b/>
            <sz val="9"/>
            <color indexed="81"/>
            <rFont val="Segoe UI"/>
            <family val="2"/>
          </rPr>
          <t>Startzentrum:</t>
        </r>
        <r>
          <rPr>
            <sz val="9"/>
            <color indexed="81"/>
            <rFont val="Segoe UI"/>
            <family val="2"/>
          </rPr>
          <t xml:space="preserve">
Einfachheitshalber kalkulieren wir mit 30 Tagen pro Monat. Bitte geben Sie hier ein, an welchem Tag Sie die Rechnung versendet haben.</t>
        </r>
      </text>
    </comment>
    <comment ref="E5" authorId="0" shapeId="0" xr:uid="{65DF54F4-A429-48F9-B1DD-126446376DC3}">
      <text>
        <r>
          <rPr>
            <b/>
            <sz val="9"/>
            <color indexed="81"/>
            <rFont val="Segoe UI"/>
            <family val="2"/>
          </rPr>
          <t>Startzentrum:</t>
        </r>
        <r>
          <rPr>
            <sz val="9"/>
            <color indexed="81"/>
            <rFont val="Segoe UI"/>
            <family val="2"/>
          </rPr>
          <t xml:space="preserve">
Zahlungsfrist + Tag der Rechnungsstellung =&gt; erwarteter Zahlungseingang</t>
        </r>
      </text>
    </comment>
    <comment ref="A6" authorId="0" shapeId="0" xr:uid="{710837BE-6F2D-4B43-B20B-A09F1948609C}">
      <text>
        <r>
          <rPr>
            <b/>
            <sz val="9"/>
            <color indexed="81"/>
            <rFont val="Segoe UI"/>
            <family val="2"/>
          </rPr>
          <t>Startzentrum:</t>
        </r>
        <r>
          <rPr>
            <sz val="9"/>
            <color indexed="81"/>
            <rFont val="Segoe UI"/>
            <family val="2"/>
          </rPr>
          <t xml:space="preserve">
Sie könenn hier einzelne Rechnungen eintragen oder mehrer Rechnungen mit den selben Zahlungskonditionen zusammenfassen.
Falls Sie Sammelrechnungen für die Kunden anbieten, können Sie naturlich auch einzelne Kunden eintragen.</t>
        </r>
      </text>
    </comment>
    <comment ref="B16" authorId="0" shapeId="0" xr:uid="{8890D9E2-D6EA-42BD-A056-338C06D9200D}">
      <text>
        <r>
          <rPr>
            <b/>
            <sz val="9"/>
            <color indexed="81"/>
            <rFont val="Segoe UI"/>
            <family val="2"/>
          </rPr>
          <t>Startzentrum:</t>
        </r>
        <r>
          <rPr>
            <sz val="9"/>
            <color indexed="81"/>
            <rFont val="Segoe UI"/>
            <family val="2"/>
          </rPr>
          <t xml:space="preserve">
Dies entspricht jeweils dem Betrag, welchen Sie in Rechnung stellen konnten.</t>
        </r>
      </text>
    </comment>
    <comment ref="A17" authorId="1" shapeId="0" xr:uid="{EE66BF79-26C8-4D90-8FD6-6A419F5A28A9}">
      <text>
        <r>
          <rPr>
            <b/>
            <sz val="9"/>
            <color indexed="81"/>
            <rFont val="Segoe UI"/>
            <family val="2"/>
          </rPr>
          <t xml:space="preserve">Startzentrum:
</t>
        </r>
        <r>
          <rPr>
            <sz val="9"/>
            <color indexed="81"/>
            <rFont val="Segoe UI"/>
            <family val="2"/>
          </rPr>
          <t xml:space="preserve">
Rechnungen, die von Ihren Kunden (Debitoren) diesen Monat bezahlt wurden.</t>
        </r>
      </text>
    </comment>
    <comment ref="F17" authorId="0" shapeId="0" xr:uid="{1A96A8A4-D3A4-47BF-851E-122C25674754}">
      <text>
        <r>
          <rPr>
            <b/>
            <sz val="9"/>
            <color indexed="81"/>
            <rFont val="Segoe UI"/>
            <family val="2"/>
          </rPr>
          <t>Startzentrum:</t>
        </r>
        <r>
          <rPr>
            <sz val="9"/>
            <color indexed="81"/>
            <rFont val="Segoe UI"/>
            <family val="2"/>
          </rPr>
          <t xml:space="preserve">
Dies entspricht dem Betrag, welchen Sie als Zahlungseingang in diesem Monat erwarten können.
Wie Sie sicherlich bemerken, entspricht der fakturierte Betrag nicht unbedingt den Zahlungseingängen. Zahlungsfristen und der Tag der Rechnungsstellung haben einen Einfluss auf den Zahlungseingang.</t>
        </r>
      </text>
    </comment>
    <comment ref="A18" authorId="1" shapeId="0" xr:uid="{C06BBEEF-CAF8-4139-B087-C16FE10E53CF}">
      <text>
        <r>
          <rPr>
            <b/>
            <sz val="9"/>
            <color indexed="81"/>
            <rFont val="Segoe UI"/>
            <family val="2"/>
          </rPr>
          <t xml:space="preserve">Startzentrum:
</t>
        </r>
        <r>
          <rPr>
            <sz val="9"/>
            <color indexed="81"/>
            <rFont val="Segoe UI"/>
            <family val="2"/>
          </rPr>
          <t xml:space="preserve">
Rechnungen und andere Aufwände, die Sie diesen Monat bezahlt haben. </t>
        </r>
      </text>
    </comment>
    <comment ref="F18" authorId="1" shapeId="0" xr:uid="{2B6B9E49-F6B0-4A19-95E3-890B77D35632}">
      <text>
        <r>
          <rPr>
            <b/>
            <sz val="9"/>
            <color indexed="81"/>
            <rFont val="Segoe UI"/>
            <family val="2"/>
          </rPr>
          <t>Startzentrum:</t>
        </r>
        <r>
          <rPr>
            <sz val="9"/>
            <color indexed="81"/>
            <rFont val="Segoe UI"/>
            <family val="2"/>
          </rPr>
          <t xml:space="preserve">
Dies entspricht dem Betrag, den sie in diesem Monat Aufwenden müssen. (Siehe Budget)</t>
        </r>
      </text>
    </comment>
  </commentList>
</comments>
</file>

<file path=xl/sharedStrings.xml><?xml version="1.0" encoding="utf-8"?>
<sst xmlns="http://schemas.openxmlformats.org/spreadsheetml/2006/main" count="372" uniqueCount="152">
  <si>
    <t>Startkosten</t>
  </si>
  <si>
    <t>Startkapital</t>
  </si>
  <si>
    <t>Nein</t>
  </si>
  <si>
    <t>Ja</t>
  </si>
  <si>
    <t>Q1</t>
  </si>
  <si>
    <t>Q2</t>
  </si>
  <si>
    <t>Q3</t>
  </si>
  <si>
    <t>Q4</t>
  </si>
  <si>
    <t>Total</t>
  </si>
  <si>
    <t>Kosten</t>
  </si>
  <si>
    <t>Erträge</t>
  </si>
  <si>
    <t>Start</t>
  </si>
  <si>
    <t>Quartalsgewinn</t>
  </si>
  <si>
    <t>Die vorliegende Finanzplanung  ersetzt die Besprechung der Inhalte mit Fachpersonen nicht. Alle Angaben erfolgen ohne Gewähr auf Vollständigkeit, Richtigkeit und Aktualität.</t>
  </si>
  <si>
    <t>Ausgangslage</t>
  </si>
  <si>
    <r>
      <rPr>
        <sz val="16"/>
        <color theme="1"/>
        <rFont val="Gill Sans MT"/>
        <family val="2"/>
      </rPr>
      <t>Was braucht es, damit Sie loslegen können?</t>
    </r>
    <r>
      <rPr>
        <sz val="12"/>
        <color theme="1"/>
        <rFont val="Gill Sans MT"/>
        <family val="2"/>
      </rPr>
      <t xml:space="preserve">
</t>
    </r>
  </si>
  <si>
    <t>Mitarbeiter</t>
  </si>
  <si>
    <t>-Mitarbeiter Suche</t>
  </si>
  <si>
    <t>-Total Mitarbeiter</t>
  </si>
  <si>
    <t>Büro</t>
  </si>
  <si>
    <t>-Mietzinsdepot</t>
  </si>
  <si>
    <t>-Mietzins</t>
  </si>
  <si>
    <t>-Mobiliar</t>
  </si>
  <si>
    <t>-Umbauarbeiten (streichen, spez. Anpassungen, etc.)</t>
  </si>
  <si>
    <t>-Büromaterial</t>
  </si>
  <si>
    <t>-Infrastruktur (Telefon, Fax, Internet, etc.)</t>
  </si>
  <si>
    <t>-Total Büro</t>
  </si>
  <si>
    <t>Marketing/Werbung</t>
  </si>
  <si>
    <t>-PR/Sales Unterlagen (erstellen, versenden)</t>
  </si>
  <si>
    <t>-Social Media Aktivitäten</t>
  </si>
  <si>
    <t>-Spots Radio / Print / TV</t>
  </si>
  <si>
    <t>-POS Aktivitäten</t>
  </si>
  <si>
    <t>-Internetseite</t>
  </si>
  <si>
    <t>-Total Marketing/Werbung</t>
  </si>
  <si>
    <t>Verschiedenes</t>
  </si>
  <si>
    <t>-Versicherung</t>
  </si>
  <si>
    <t>-Gründungskosten Firma (Gmbh, AG, etc.)</t>
  </si>
  <si>
    <t>-Spesen (Reisespesen, Einladungen, etc.)</t>
  </si>
  <si>
    <t>-Rechtsberatung</t>
  </si>
  <si>
    <t xml:space="preserve">-Fahrzeuge </t>
  </si>
  <si>
    <t>-Energie (Strom, Treibstoff, Wasser, etc.)</t>
  </si>
  <si>
    <t>-Total Verschiedenes</t>
  </si>
  <si>
    <t>Logistik</t>
  </si>
  <si>
    <t>-Einrichten Logistik</t>
  </si>
  <si>
    <t>-Anschaffung Stock</t>
  </si>
  <si>
    <t>-Verpackungsmaterial</t>
  </si>
  <si>
    <t>-Total Logistik</t>
  </si>
  <si>
    <t>Total Startkosten</t>
  </si>
  <si>
    <t>Budget</t>
  </si>
  <si>
    <r>
      <rPr>
        <sz val="16"/>
        <color theme="1"/>
        <rFont val="Gill Sans MT"/>
        <family val="2"/>
      </rPr>
      <t>Verdienen Sie etwas mit Ihrer Tätigkeit?</t>
    </r>
    <r>
      <rPr>
        <sz val="10"/>
        <color theme="1"/>
        <rFont val="Gill Sans MT"/>
        <family val="2"/>
      </rPr>
      <t xml:space="preserve">
</t>
    </r>
  </si>
  <si>
    <t>CHF./Einheit</t>
  </si>
  <si>
    <t xml:space="preserve">Menge/Januar </t>
  </si>
  <si>
    <t>Januar</t>
  </si>
  <si>
    <t xml:space="preserve">Menge/Februar </t>
  </si>
  <si>
    <t>Februar</t>
  </si>
  <si>
    <t xml:space="preserve">Menge/März </t>
  </si>
  <si>
    <t>März</t>
  </si>
  <si>
    <t>Menge/April</t>
  </si>
  <si>
    <t>April</t>
  </si>
  <si>
    <t>Menge/Mai</t>
  </si>
  <si>
    <t xml:space="preserve">Mai </t>
  </si>
  <si>
    <t>Menge/Juni</t>
  </si>
  <si>
    <t>Juni</t>
  </si>
  <si>
    <t>Menge/Juli</t>
  </si>
  <si>
    <t>Juli</t>
  </si>
  <si>
    <t>Menge/August</t>
  </si>
  <si>
    <t>August</t>
  </si>
  <si>
    <t>Menge/September</t>
  </si>
  <si>
    <t>September</t>
  </si>
  <si>
    <t>Menge/Oktober</t>
  </si>
  <si>
    <t>Oktober</t>
  </si>
  <si>
    <t>Menge/November</t>
  </si>
  <si>
    <t>November</t>
  </si>
  <si>
    <t>Menge/Dezember</t>
  </si>
  <si>
    <t>Dezember</t>
  </si>
  <si>
    <t>Personal</t>
  </si>
  <si>
    <t>-Weiterbildung, Schulung</t>
  </si>
  <si>
    <t>-Spesen (Reisespesen, Essen, etc.)</t>
  </si>
  <si>
    <t>-Löhne 1</t>
  </si>
  <si>
    <t>-Löhne 2</t>
  </si>
  <si>
    <t>-Löhne 3</t>
  </si>
  <si>
    <t>-Löhne 4</t>
  </si>
  <si>
    <t>-AHV/ALV/EO/FAK/PK etc.</t>
  </si>
  <si>
    <t>-Total Löhne</t>
  </si>
  <si>
    <t>Total Personal</t>
  </si>
  <si>
    <t>Energie (Strom, Heizöl)</t>
  </si>
  <si>
    <t>-Telefon, Fax, Internet</t>
  </si>
  <si>
    <t>Total Büro</t>
  </si>
  <si>
    <t>-Spots Radio/Print/TV</t>
  </si>
  <si>
    <t>Total Marketing/Werbung</t>
  </si>
  <si>
    <t>-Treuhandkosten</t>
  </si>
  <si>
    <t>-Unterhalt u. Reparaturen</t>
  </si>
  <si>
    <t>-Wareneinkauf</t>
  </si>
  <si>
    <t>-Fahrzeuge (Leasing/Benzin/Unterhalt)</t>
  </si>
  <si>
    <t>-Debitorenverluste</t>
  </si>
  <si>
    <t>-Rückstellungen</t>
  </si>
  <si>
    <t>-Abschreibungen</t>
  </si>
  <si>
    <t>Total Verschiedenes</t>
  </si>
  <si>
    <t>-Fixkosten</t>
  </si>
  <si>
    <t>-Kosten pro Sendung</t>
  </si>
  <si>
    <t>-Kosten für Objekt</t>
  </si>
  <si>
    <t>-Kosten für Retouren</t>
  </si>
  <si>
    <t>Total Logistik</t>
  </si>
  <si>
    <t>Total Aufwand</t>
  </si>
  <si>
    <t>Skonto/Rabatt</t>
  </si>
  <si>
    <t>Ertrag/CHF</t>
  </si>
  <si>
    <t>Menge</t>
  </si>
  <si>
    <t>-Produkt/Dienstleistung 1</t>
  </si>
  <si>
    <t>-Produkt/Dienstleistung 2</t>
  </si>
  <si>
    <t>-Produkt/Dienstleistung 3</t>
  </si>
  <si>
    <t>-Produkt/Dienstleistung 4</t>
  </si>
  <si>
    <t>-Produkt/Dienstleistung 5</t>
  </si>
  <si>
    <t>-Produkt/Dienstleistung 6</t>
  </si>
  <si>
    <t>-Produkt/Dienstleistung 7</t>
  </si>
  <si>
    <t>-Produkt/Dienstleistung 8</t>
  </si>
  <si>
    <t>-Produkt/Dienstleistung 9</t>
  </si>
  <si>
    <t>-Produkt/Dienstleistung 10</t>
  </si>
  <si>
    <t>Total Erträge</t>
  </si>
  <si>
    <t>Total Ertrag</t>
  </si>
  <si>
    <t>Netto Ertrag</t>
  </si>
  <si>
    <t>Aufwand nach Posten</t>
  </si>
  <si>
    <t>-Mitarbeiter</t>
  </si>
  <si>
    <t>-Büro</t>
  </si>
  <si>
    <t>-Marketing/Werbung</t>
  </si>
  <si>
    <t>-Verschiedenes</t>
  </si>
  <si>
    <t>-Logistik</t>
  </si>
  <si>
    <t>Aufwand erste 12 Monate inkl. Startkosten:</t>
  </si>
  <si>
    <t>Ertrag erste 12 Monate:</t>
  </si>
  <si>
    <t>Differenz</t>
  </si>
  <si>
    <t>Liquiditätsplan</t>
  </si>
  <si>
    <r>
      <rPr>
        <sz val="16"/>
        <color theme="1"/>
        <rFont val="Gill Sans MT"/>
        <family val="2"/>
      </rPr>
      <t>Können Sie Ihre Rechnungen bezahlen?</t>
    </r>
    <r>
      <rPr>
        <sz val="12"/>
        <color theme="1"/>
        <rFont val="Gill Sans MT"/>
        <family val="2"/>
      </rPr>
      <t xml:space="preserve">
</t>
    </r>
  </si>
  <si>
    <t>Von Ihnen versandte Rechnungen - Zahlungskonditionen</t>
  </si>
  <si>
    <t>Zahlungseingang</t>
  </si>
  <si>
    <t>Rg. Betrag</t>
  </si>
  <si>
    <t>Zahlungsfrist/Tage</t>
  </si>
  <si>
    <t>Rechnungsstellung  an Tag (1-30)</t>
  </si>
  <si>
    <t>Zahlungseingang/Tag</t>
  </si>
  <si>
    <t>Rechnung/Kunde</t>
  </si>
  <si>
    <t>Zahlungsausgang (Aufwand)</t>
  </si>
  <si>
    <t>Geldzufluss/Geldabfluss</t>
  </si>
  <si>
    <t>Rechnungsstellung an Tag (31-60)</t>
  </si>
  <si>
    <t>Rechnungsstellung an Tag (61-90)</t>
  </si>
  <si>
    <t>Rechnungsstellung an Tag (91-120)</t>
  </si>
  <si>
    <t>Rechnungsstellung an Tag (121-150)</t>
  </si>
  <si>
    <t>Rechnungsstellung an Tag (151-180)</t>
  </si>
  <si>
    <t>Rechnungsstellung an Tag (181-210)</t>
  </si>
  <si>
    <t>Rechnungsstellung an Tag (211-240)</t>
  </si>
  <si>
    <t>Rechnungsstellung an Tag (241-270)</t>
  </si>
  <si>
    <t>Rechnungsstellung an Tag (271-300)</t>
  </si>
  <si>
    <t>Rechnungsstellung an Tag (301-330)</t>
  </si>
  <si>
    <t>Rechnungsstellung an Tag (331-360)</t>
  </si>
  <si>
    <t>Geldzufluss/Geldabfluss erste 12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</si>
</sst>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CHF&quot;\ #,##0.00;[Red]&quot;CHF&quot;\ \-#,##0.00"/>
    <numFmt numFmtId="164" formatCode="&quot;CHF&quot;\ #,##0.00"/>
    <numFmt numFmtId="165" formatCode="#,##0_ ;[Red]\-#,##0\ "/>
  </numFmts>
  <fonts count="36">
    <font>
      <sz val="11"/>
      <color theme="1"/>
      <name val="Calibri"/>
      <family val="2"/>
      <scheme val="minor"/>
    </font>
    <font>
      <sz val="11"/>
      <color theme="1"/>
      <name val="Kozuka Gothic Pr6N B"/>
      <family val="2"/>
      <charset val="128"/>
    </font>
    <font>
      <b/>
      <sz val="14"/>
      <color theme="1"/>
      <name val="Kozuka Gothic Pr6N B"/>
      <family val="2"/>
      <charset val="128"/>
    </font>
    <font>
      <b/>
      <sz val="9"/>
      <color indexed="81"/>
      <name val="Segoe UI"/>
      <family val="2"/>
    </font>
    <font>
      <sz val="9"/>
      <color indexed="81"/>
      <name val="Segoe UI"/>
      <family val="2"/>
    </font>
    <font>
      <sz val="11"/>
      <name val="Calibri"/>
      <family val="2"/>
      <scheme val="minor"/>
    </font>
    <font>
      <b/>
      <sz val="16"/>
      <color theme="1"/>
      <name val="Gill Sans MT"/>
      <family val="2"/>
    </font>
    <font>
      <b/>
      <sz val="18"/>
      <color theme="1"/>
      <name val="Gill Sans MT"/>
      <family val="2"/>
    </font>
    <font>
      <b/>
      <sz val="11"/>
      <name val="Gill Sans MT"/>
      <family val="2"/>
    </font>
    <font>
      <b/>
      <sz val="11"/>
      <color theme="1"/>
      <name val="Gill Sans MT"/>
      <family val="2"/>
    </font>
    <font>
      <b/>
      <sz val="12"/>
      <color theme="1"/>
      <name val="Gill Sans MT"/>
      <family val="2"/>
    </font>
    <font>
      <sz val="10"/>
      <color theme="1"/>
      <name val="Gill Sans MT"/>
      <family val="2"/>
    </font>
    <font>
      <sz val="11"/>
      <color theme="1"/>
      <name val="Gill Sans MT"/>
      <family val="2"/>
    </font>
    <font>
      <sz val="12"/>
      <color theme="1"/>
      <name val="Gill Sans MT"/>
      <family val="2"/>
    </font>
    <font>
      <b/>
      <sz val="12"/>
      <name val="Gill Sans MT"/>
      <family val="2"/>
    </font>
    <font>
      <u/>
      <sz val="12"/>
      <name val="Gill Sans MT"/>
      <family val="2"/>
    </font>
    <font>
      <sz val="12"/>
      <name val="Gill Sans MT"/>
      <family val="2"/>
    </font>
    <font>
      <b/>
      <u/>
      <sz val="12"/>
      <color theme="1"/>
      <name val="Gill Sans MT"/>
      <family val="2"/>
    </font>
    <font>
      <b/>
      <u/>
      <sz val="12"/>
      <name val="Gill Sans MT"/>
      <family val="2"/>
    </font>
    <font>
      <b/>
      <u val="double"/>
      <sz val="12"/>
      <color theme="1"/>
      <name val="Gill Sans MT"/>
      <family val="2"/>
    </font>
    <font>
      <b/>
      <u val="double"/>
      <sz val="12"/>
      <name val="Gill Sans MT"/>
      <family val="2"/>
    </font>
    <font>
      <u val="double"/>
      <sz val="10"/>
      <color theme="1"/>
      <name val="Gill Sans MT"/>
      <family val="2"/>
    </font>
    <font>
      <u val="double"/>
      <sz val="12"/>
      <color rgb="FFFF0000"/>
      <name val="Gill Sans MT"/>
      <family val="2"/>
    </font>
    <font>
      <u val="double"/>
      <sz val="12"/>
      <name val="Gill Sans MT"/>
      <family val="2"/>
    </font>
    <font>
      <u val="double"/>
      <sz val="12"/>
      <color theme="1"/>
      <name val="Gill Sans MT"/>
      <family val="2"/>
    </font>
    <font>
      <b/>
      <u val="double"/>
      <sz val="12"/>
      <color rgb="FFFF0000"/>
      <name val="Gill Sans MT"/>
      <family val="2"/>
    </font>
    <font>
      <b/>
      <sz val="12"/>
      <color rgb="FFFF0000"/>
      <name val="Gill Sans MT"/>
      <family val="2"/>
    </font>
    <font>
      <sz val="11"/>
      <color theme="0"/>
      <name val="Calibri"/>
      <family val="2"/>
      <scheme val="minor"/>
    </font>
    <font>
      <b/>
      <sz val="16"/>
      <name val="Gill Sans MT"/>
      <family val="2"/>
    </font>
    <font>
      <sz val="11"/>
      <name val="Kozuka Gothic Pr6N B"/>
      <family val="2"/>
      <charset val="128"/>
    </font>
    <font>
      <sz val="12"/>
      <color theme="0"/>
      <name val="Gill Sans MT"/>
      <family val="2"/>
    </font>
    <font>
      <b/>
      <sz val="22"/>
      <color theme="1"/>
      <name val="Gill Sans MT"/>
      <family val="2"/>
    </font>
    <font>
      <b/>
      <sz val="22"/>
      <name val="Gill Sans MT"/>
      <family val="2"/>
    </font>
    <font>
      <sz val="8"/>
      <color theme="1" tint="0.499984740745262"/>
      <name val="Gill Sans MT"/>
      <family val="2"/>
    </font>
    <font>
      <sz val="8"/>
      <color theme="1"/>
      <name val="Calibri"/>
      <family val="2"/>
      <scheme val="minor"/>
    </font>
    <font>
      <sz val="16"/>
      <color theme="1"/>
      <name val="Gill Sans MT"/>
      <family val="2"/>
    </font>
  </fonts>
  <fills count="10">
    <fill>
      <patternFill patternType="none"/>
    </fill>
    <fill>
      <patternFill patternType="gray125"/>
    </fill>
    <fill>
      <patternFill patternType="solid">
        <fgColor theme="9" tint="0.79998168889431442"/>
        <bgColor indexed="64"/>
      </patternFill>
    </fill>
    <fill>
      <patternFill patternType="solid">
        <fgColor rgb="FFFED1CE"/>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59996337778862885"/>
        <bgColor indexed="64"/>
      </patternFill>
    </fill>
    <fill>
      <patternFill patternType="solid">
        <fgColor rgb="FF90ABDC"/>
        <bgColor indexed="64"/>
      </patternFill>
    </fill>
    <fill>
      <patternFill patternType="solid">
        <fgColor theme="4" tint="0.39997558519241921"/>
        <bgColor rgb="FF8AA7DA"/>
      </patternFill>
    </fill>
  </fills>
  <borders count="17">
    <border>
      <left/>
      <right/>
      <top/>
      <bottom/>
      <diagonal/>
    </border>
    <border>
      <left style="thick">
        <color theme="0"/>
      </left>
      <right style="thick">
        <color theme="0"/>
      </right>
      <top style="thick">
        <color theme="0"/>
      </top>
      <bottom style="thick">
        <color theme="0"/>
      </bottom>
      <diagonal/>
    </border>
    <border>
      <left/>
      <right style="thick">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s>
  <cellStyleXfs count="1">
    <xf numFmtId="0" fontId="0" fillId="0" borderId="0"/>
  </cellStyleXfs>
  <cellXfs count="208">
    <xf numFmtId="0" fontId="0" fillId="0" borderId="0" xfId="0"/>
    <xf numFmtId="0" fontId="2" fillId="0" borderId="0" xfId="0" applyFont="1" applyAlignment="1">
      <alignment horizontal="center"/>
    </xf>
    <xf numFmtId="0" fontId="1" fillId="0" borderId="0" xfId="0" applyFont="1"/>
    <xf numFmtId="0" fontId="1" fillId="0" borderId="2" xfId="0" applyFont="1" applyBorder="1"/>
    <xf numFmtId="0" fontId="0" fillId="0" borderId="0" xfId="0" applyAlignment="1">
      <alignment horizontal="center"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horizontal="center"/>
    </xf>
    <xf numFmtId="0" fontId="11" fillId="0" borderId="0" xfId="0" applyFont="1"/>
    <xf numFmtId="0" fontId="12" fillId="0" borderId="0" xfId="0" applyFont="1"/>
    <xf numFmtId="0" fontId="10" fillId="0" borderId="0" xfId="0" applyFont="1"/>
    <xf numFmtId="0" fontId="13" fillId="0" borderId="0" xfId="0" applyFont="1" applyAlignment="1">
      <alignment horizontal="center"/>
    </xf>
    <xf numFmtId="0" fontId="13" fillId="0" borderId="0" xfId="0" applyFont="1"/>
    <xf numFmtId="0" fontId="14" fillId="0" borderId="3" xfId="0" quotePrefix="1" applyFont="1" applyBorder="1"/>
    <xf numFmtId="4" fontId="15" fillId="0" borderId="4" xfId="0" applyNumberFormat="1" applyFont="1" applyBorder="1" applyAlignment="1">
      <alignment horizontal="center"/>
    </xf>
    <xf numFmtId="0" fontId="13" fillId="0" borderId="5" xfId="0" applyFont="1" applyBorder="1"/>
    <xf numFmtId="0" fontId="14" fillId="0" borderId="6" xfId="0" applyFont="1" applyBorder="1"/>
    <xf numFmtId="4" fontId="13" fillId="0" borderId="0" xfId="0" applyNumberFormat="1" applyFont="1" applyAlignment="1">
      <alignment horizontal="center"/>
    </xf>
    <xf numFmtId="0" fontId="13" fillId="0" borderId="7" xfId="0" applyFont="1" applyBorder="1"/>
    <xf numFmtId="8" fontId="17" fillId="5" borderId="0" xfId="0" applyNumberFormat="1" applyFont="1" applyFill="1"/>
    <xf numFmtId="0" fontId="10" fillId="0" borderId="7" xfId="0" applyFont="1" applyBorder="1"/>
    <xf numFmtId="0" fontId="16" fillId="0" borderId="6" xfId="0" quotePrefix="1" applyFont="1" applyBorder="1"/>
    <xf numFmtId="8" fontId="13" fillId="0" borderId="0" xfId="0" applyNumberFormat="1" applyFont="1" applyAlignment="1">
      <alignment horizontal="center"/>
    </xf>
    <xf numFmtId="8" fontId="18" fillId="5" borderId="0" xfId="0" applyNumberFormat="1" applyFont="1" applyFill="1" applyAlignment="1">
      <alignment horizontal="right"/>
    </xf>
    <xf numFmtId="8" fontId="16" fillId="0" borderId="0" xfId="0" applyNumberFormat="1" applyFont="1" applyAlignment="1">
      <alignment horizontal="center"/>
    </xf>
    <xf numFmtId="0" fontId="14" fillId="0" borderId="6" xfId="0" quotePrefix="1" applyFont="1" applyBorder="1"/>
    <xf numFmtId="8" fontId="17" fillId="5" borderId="0" xfId="0" applyNumberFormat="1" applyFont="1" applyFill="1" applyAlignment="1">
      <alignment horizontal="right"/>
    </xf>
    <xf numFmtId="8" fontId="13" fillId="0" borderId="0" xfId="0" applyNumberFormat="1" applyFont="1" applyAlignment="1">
      <alignment horizontal="right"/>
    </xf>
    <xf numFmtId="0" fontId="10" fillId="0" borderId="6" xfId="0" applyFont="1" applyBorder="1"/>
    <xf numFmtId="0" fontId="19" fillId="5" borderId="8" xfId="0" applyFont="1" applyFill="1" applyBorder="1"/>
    <xf numFmtId="8" fontId="20" fillId="5" borderId="9" xfId="0" applyNumberFormat="1" applyFont="1" applyFill="1" applyBorder="1" applyAlignment="1">
      <alignment horizontal="center"/>
    </xf>
    <xf numFmtId="0" fontId="13" fillId="0" borderId="10" xfId="0" applyFont="1" applyBorder="1"/>
    <xf numFmtId="0" fontId="21" fillId="0" borderId="0" xfId="0" applyFont="1"/>
    <xf numFmtId="4" fontId="18" fillId="0" borderId="4" xfId="0" applyNumberFormat="1" applyFont="1" applyBorder="1" applyAlignment="1">
      <alignment horizontal="center"/>
    </xf>
    <xf numFmtId="2" fontId="18" fillId="0" borderId="3" xfId="0" applyNumberFormat="1" applyFont="1" applyBorder="1" applyAlignment="1">
      <alignment horizontal="center"/>
    </xf>
    <xf numFmtId="49" fontId="17" fillId="0" borderId="4" xfId="0" applyNumberFormat="1" applyFont="1" applyBorder="1" applyAlignment="1">
      <alignment horizontal="center"/>
    </xf>
    <xf numFmtId="49" fontId="17" fillId="0" borderId="5" xfId="0" applyNumberFormat="1" applyFont="1" applyBorder="1" applyAlignment="1">
      <alignment horizontal="center"/>
    </xf>
    <xf numFmtId="4" fontId="13" fillId="0" borderId="0" xfId="0" applyNumberFormat="1" applyFont="1" applyAlignment="1">
      <alignment horizontal="left"/>
    </xf>
    <xf numFmtId="2" fontId="16" fillId="0" borderId="6" xfId="0" applyNumberFormat="1" applyFont="1" applyBorder="1" applyAlignment="1">
      <alignment horizontal="center"/>
    </xf>
    <xf numFmtId="2" fontId="13" fillId="0" borderId="6" xfId="0" applyNumberFormat="1" applyFont="1" applyBorder="1" applyAlignment="1">
      <alignment horizontal="center"/>
    </xf>
    <xf numFmtId="4" fontId="13" fillId="0" borderId="7" xfId="0" applyNumberFormat="1" applyFont="1" applyBorder="1" applyAlignment="1">
      <alignment horizontal="center"/>
    </xf>
    <xf numFmtId="8" fontId="16" fillId="0" borderId="7" xfId="0" applyNumberFormat="1" applyFont="1" applyBorder="1" applyAlignment="1">
      <alignment horizontal="center"/>
    </xf>
    <xf numFmtId="8" fontId="13" fillId="0" borderId="7" xfId="0" applyNumberFormat="1" applyFont="1" applyBorder="1" applyAlignment="1">
      <alignment horizontal="center"/>
    </xf>
    <xf numFmtId="8" fontId="13" fillId="0" borderId="6" xfId="0" applyNumberFormat="1" applyFont="1" applyBorder="1" applyAlignment="1">
      <alignment horizontal="center"/>
    </xf>
    <xf numFmtId="8" fontId="16" fillId="0" borderId="6" xfId="0" applyNumberFormat="1" applyFont="1" applyBorder="1" applyAlignment="1">
      <alignment horizontal="center"/>
    </xf>
    <xf numFmtId="0" fontId="18" fillId="0" borderId="6" xfId="0" quotePrefix="1" applyFont="1" applyBorder="1"/>
    <xf numFmtId="4" fontId="10" fillId="0" borderId="0" xfId="0" applyNumberFormat="1" applyFont="1" applyAlignment="1">
      <alignment horizontal="left"/>
    </xf>
    <xf numFmtId="8" fontId="10" fillId="0" borderId="0" xfId="0" applyNumberFormat="1" applyFont="1" applyAlignment="1">
      <alignment horizontal="center"/>
    </xf>
    <xf numFmtId="8" fontId="18" fillId="0" borderId="6" xfId="0" applyNumberFormat="1" applyFont="1" applyBorder="1" applyAlignment="1">
      <alignment horizontal="center"/>
    </xf>
    <xf numFmtId="8" fontId="18" fillId="5" borderId="0" xfId="0" applyNumberFormat="1" applyFont="1" applyFill="1" applyAlignment="1">
      <alignment horizontal="center"/>
    </xf>
    <xf numFmtId="8" fontId="18" fillId="0" borderId="0" xfId="0" applyNumberFormat="1" applyFont="1" applyAlignment="1">
      <alignment horizontal="center"/>
    </xf>
    <xf numFmtId="8" fontId="18" fillId="0" borderId="7" xfId="0" applyNumberFormat="1" applyFont="1" applyBorder="1" applyAlignment="1">
      <alignment horizontal="center"/>
    </xf>
    <xf numFmtId="4" fontId="13" fillId="0" borderId="0" xfId="0" applyNumberFormat="1" applyFont="1" applyAlignment="1" applyProtection="1">
      <alignment horizontal="left"/>
      <protection locked="0"/>
    </xf>
    <xf numFmtId="0" fontId="18" fillId="0" borderId="6" xfId="0" applyFont="1" applyBorder="1"/>
    <xf numFmtId="4" fontId="14" fillId="0" borderId="0" xfId="0" applyNumberFormat="1" applyFont="1" applyAlignment="1">
      <alignment horizontal="left"/>
    </xf>
    <xf numFmtId="8" fontId="14" fillId="0" borderId="0" xfId="0" applyNumberFormat="1" applyFont="1" applyAlignment="1">
      <alignment horizontal="center"/>
    </xf>
    <xf numFmtId="8" fontId="18" fillId="5" borderId="7" xfId="0" applyNumberFormat="1" applyFont="1" applyFill="1" applyBorder="1" applyAlignment="1">
      <alignment horizontal="center"/>
    </xf>
    <xf numFmtId="8" fontId="14" fillId="0" borderId="6" xfId="0" applyNumberFormat="1" applyFont="1" applyBorder="1" applyAlignment="1">
      <alignment horizontal="center"/>
    </xf>
    <xf numFmtId="8" fontId="10" fillId="0" borderId="6" xfId="0" applyNumberFormat="1" applyFont="1" applyBorder="1" applyAlignment="1">
      <alignment horizontal="center"/>
    </xf>
    <xf numFmtId="0" fontId="17" fillId="0" borderId="6" xfId="0" applyFont="1" applyBorder="1"/>
    <xf numFmtId="0" fontId="17" fillId="5" borderId="6" xfId="0" applyFont="1" applyFill="1" applyBorder="1"/>
    <xf numFmtId="4" fontId="22" fillId="0" borderId="0" xfId="0" applyNumberFormat="1" applyFont="1" applyAlignment="1">
      <alignment horizontal="left"/>
    </xf>
    <xf numFmtId="8" fontId="22" fillId="0" borderId="0" xfId="0" applyNumberFormat="1" applyFont="1" applyAlignment="1">
      <alignment horizontal="center"/>
    </xf>
    <xf numFmtId="8" fontId="22" fillId="0" borderId="6" xfId="0" applyNumberFormat="1" applyFont="1" applyBorder="1" applyAlignment="1">
      <alignment horizontal="center"/>
    </xf>
    <xf numFmtId="8" fontId="23" fillId="0" borderId="6" xfId="0" applyNumberFormat="1" applyFont="1" applyBorder="1" applyAlignment="1">
      <alignment horizontal="center"/>
    </xf>
    <xf numFmtId="8" fontId="24" fillId="0" borderId="6" xfId="0" applyNumberFormat="1" applyFont="1" applyBorder="1" applyAlignment="1">
      <alignment horizontal="center"/>
    </xf>
    <xf numFmtId="8" fontId="14" fillId="0" borderId="8" xfId="0" applyNumberFormat="1" applyFont="1" applyBorder="1" applyAlignment="1">
      <alignment horizontal="center"/>
    </xf>
    <xf numFmtId="8" fontId="18" fillId="0" borderId="9" xfId="0" applyNumberFormat="1" applyFont="1" applyBorder="1" applyAlignment="1">
      <alignment horizontal="center"/>
    </xf>
    <xf numFmtId="8" fontId="18" fillId="0" borderId="8" xfId="0" applyNumberFormat="1" applyFont="1" applyBorder="1" applyAlignment="1">
      <alignment horizontal="center"/>
    </xf>
    <xf numFmtId="8" fontId="18" fillId="0" borderId="10" xfId="0" applyNumberFormat="1" applyFont="1" applyBorder="1" applyAlignment="1">
      <alignment horizontal="center"/>
    </xf>
    <xf numFmtId="8" fontId="10" fillId="0" borderId="8" xfId="0" applyNumberFormat="1" applyFont="1" applyBorder="1" applyAlignment="1">
      <alignment horizontal="center"/>
    </xf>
    <xf numFmtId="0" fontId="10" fillId="0" borderId="3" xfId="0" applyFont="1" applyBorder="1"/>
    <xf numFmtId="4" fontId="17" fillId="0" borderId="4" xfId="0" applyNumberFormat="1" applyFont="1" applyBorder="1" applyAlignment="1">
      <alignment horizontal="center"/>
    </xf>
    <xf numFmtId="8" fontId="17" fillId="0" borderId="5" xfId="0" applyNumberFormat="1" applyFont="1" applyBorder="1" applyAlignment="1">
      <alignment horizontal="center"/>
    </xf>
    <xf numFmtId="8" fontId="18" fillId="0" borderId="4" xfId="0" applyNumberFormat="1" applyFont="1" applyBorder="1" applyAlignment="1">
      <alignment horizontal="center"/>
    </xf>
    <xf numFmtId="8" fontId="18" fillId="0" borderId="5" xfId="0" applyNumberFormat="1" applyFont="1" applyBorder="1" applyAlignment="1">
      <alignment horizontal="center"/>
    </xf>
    <xf numFmtId="8" fontId="18" fillId="0" borderId="3" xfId="0" applyNumberFormat="1" applyFont="1" applyBorder="1" applyAlignment="1">
      <alignment horizontal="center"/>
    </xf>
    <xf numFmtId="8" fontId="14" fillId="0" borderId="3" xfId="0" applyNumberFormat="1" applyFont="1" applyBorder="1" applyAlignment="1">
      <alignment horizontal="center"/>
    </xf>
    <xf numFmtId="8" fontId="14" fillId="0" borderId="5" xfId="0" applyNumberFormat="1" applyFont="1" applyBorder="1" applyAlignment="1">
      <alignment horizontal="center"/>
    </xf>
    <xf numFmtId="49" fontId="16" fillId="0" borderId="6" xfId="0" quotePrefix="1" applyNumberFormat="1" applyFont="1" applyBorder="1"/>
    <xf numFmtId="0" fontId="18" fillId="5" borderId="6" xfId="0" quotePrefix="1" applyFont="1" applyFill="1" applyBorder="1"/>
    <xf numFmtId="8" fontId="14" fillId="5" borderId="7" xfId="0" applyNumberFormat="1" applyFont="1" applyFill="1" applyBorder="1" applyAlignment="1">
      <alignment horizontal="center"/>
    </xf>
    <xf numFmtId="0" fontId="14" fillId="0" borderId="8" xfId="0" quotePrefix="1" applyFont="1" applyBorder="1"/>
    <xf numFmtId="4" fontId="10" fillId="0" borderId="9" xfId="0" applyNumberFormat="1" applyFont="1" applyBorder="1" applyAlignment="1">
      <alignment horizontal="left"/>
    </xf>
    <xf numFmtId="8" fontId="10" fillId="0" borderId="10" xfId="0" applyNumberFormat="1" applyFont="1" applyBorder="1" applyAlignment="1">
      <alignment horizontal="center"/>
    </xf>
    <xf numFmtId="8" fontId="10" fillId="0" borderId="9" xfId="0" applyNumberFormat="1" applyFont="1" applyBorder="1" applyAlignment="1">
      <alignment horizontal="center"/>
    </xf>
    <xf numFmtId="8" fontId="14" fillId="0" borderId="10" xfId="0" applyNumberFormat="1" applyFont="1" applyBorder="1" applyAlignment="1">
      <alignment horizontal="center"/>
    </xf>
    <xf numFmtId="0" fontId="10" fillId="5" borderId="3" xfId="0" quotePrefix="1" applyFont="1" applyFill="1" applyBorder="1"/>
    <xf numFmtId="164" fontId="14" fillId="0" borderId="4" xfId="0" applyNumberFormat="1" applyFont="1" applyBorder="1" applyAlignment="1">
      <alignment horizontal="center"/>
    </xf>
    <xf numFmtId="8" fontId="14" fillId="0" borderId="4" xfId="0" applyNumberFormat="1" applyFont="1" applyBorder="1" applyAlignment="1">
      <alignment horizontal="center"/>
    </xf>
    <xf numFmtId="8" fontId="10" fillId="5" borderId="5" xfId="0" applyNumberFormat="1" applyFont="1" applyFill="1" applyBorder="1" applyAlignment="1">
      <alignment horizontal="center"/>
    </xf>
    <xf numFmtId="8" fontId="10" fillId="5" borderId="7" xfId="0" applyNumberFormat="1" applyFont="1" applyFill="1" applyBorder="1" applyAlignment="1">
      <alignment horizontal="center"/>
    </xf>
    <xf numFmtId="0" fontId="14" fillId="5" borderId="6" xfId="0" applyFont="1" applyFill="1" applyBorder="1"/>
    <xf numFmtId="164" fontId="19" fillId="0" borderId="0" xfId="0" applyNumberFormat="1" applyFont="1" applyAlignment="1">
      <alignment horizontal="center"/>
    </xf>
    <xf numFmtId="8" fontId="25" fillId="0" borderId="0" xfId="0" applyNumberFormat="1" applyFont="1" applyAlignment="1">
      <alignment horizontal="center"/>
    </xf>
    <xf numFmtId="8" fontId="20" fillId="0" borderId="6" xfId="0" applyNumberFormat="1" applyFont="1" applyBorder="1" applyAlignment="1">
      <alignment horizontal="center"/>
    </xf>
    <xf numFmtId="8" fontId="19" fillId="0" borderId="6" xfId="0" applyNumberFormat="1" applyFont="1" applyBorder="1" applyAlignment="1">
      <alignment horizontal="center"/>
    </xf>
    <xf numFmtId="164" fontId="20" fillId="0" borderId="0" xfId="0" applyNumberFormat="1" applyFont="1" applyAlignment="1">
      <alignment horizontal="center"/>
    </xf>
    <xf numFmtId="8" fontId="19" fillId="5" borderId="7" xfId="0" applyNumberFormat="1" applyFont="1" applyFill="1" applyBorder="1" applyAlignment="1">
      <alignment horizontal="center"/>
    </xf>
    <xf numFmtId="0" fontId="20" fillId="5" borderId="6" xfId="0" applyFont="1" applyFill="1" applyBorder="1"/>
    <xf numFmtId="0" fontId="10" fillId="5" borderId="3" xfId="0" applyFont="1" applyFill="1" applyBorder="1"/>
    <xf numFmtId="4" fontId="13" fillId="0" borderId="4" xfId="0" applyNumberFormat="1" applyFont="1" applyBorder="1" applyAlignment="1">
      <alignment horizontal="left"/>
    </xf>
    <xf numFmtId="8" fontId="13" fillId="0" borderId="4" xfId="0" applyNumberFormat="1" applyFont="1" applyBorder="1" applyAlignment="1">
      <alignment horizontal="center"/>
    </xf>
    <xf numFmtId="8" fontId="16" fillId="0" borderId="3" xfId="0" applyNumberFormat="1" applyFont="1" applyBorder="1" applyAlignment="1">
      <alignment horizontal="center"/>
    </xf>
    <xf numFmtId="8" fontId="13" fillId="5" borderId="5" xfId="0" applyNumberFormat="1" applyFont="1" applyFill="1" applyBorder="1" applyAlignment="1">
      <alignment horizontal="center"/>
    </xf>
    <xf numFmtId="8" fontId="13" fillId="0" borderId="3" xfId="0" applyNumberFormat="1" applyFont="1" applyBorder="1" applyAlignment="1">
      <alignment horizontal="center"/>
    </xf>
    <xf numFmtId="0" fontId="13" fillId="5" borderId="6" xfId="0" quotePrefix="1" applyFont="1" applyFill="1" applyBorder="1"/>
    <xf numFmtId="0" fontId="17" fillId="5" borderId="8" xfId="0" applyFont="1" applyFill="1" applyBorder="1"/>
    <xf numFmtId="4" fontId="17" fillId="0" borderId="9" xfId="0" applyNumberFormat="1" applyFont="1" applyBorder="1" applyAlignment="1">
      <alignment horizontal="left"/>
    </xf>
    <xf numFmtId="8" fontId="17" fillId="0" borderId="9" xfId="0" applyNumberFormat="1" applyFont="1" applyBorder="1" applyAlignment="1">
      <alignment horizontal="center"/>
    </xf>
    <xf numFmtId="8" fontId="17" fillId="0" borderId="8" xfId="0" applyNumberFormat="1" applyFont="1" applyBorder="1" applyAlignment="1">
      <alignment horizontal="center"/>
    </xf>
    <xf numFmtId="8" fontId="13" fillId="0" borderId="8" xfId="0" applyNumberFormat="1" applyFont="1" applyBorder="1" applyAlignment="1">
      <alignment horizontal="center"/>
    </xf>
    <xf numFmtId="4" fontId="14" fillId="6" borderId="3" xfId="0" applyNumberFormat="1" applyFont="1" applyFill="1" applyBorder="1" applyAlignment="1">
      <alignment horizontal="left"/>
    </xf>
    <xf numFmtId="164" fontId="18" fillId="6" borderId="5" xfId="0" applyNumberFormat="1" applyFont="1" applyFill="1" applyBorder="1" applyAlignment="1">
      <alignment horizontal="left"/>
    </xf>
    <xf numFmtId="4" fontId="14" fillId="6" borderId="6" xfId="0" applyNumberFormat="1" applyFont="1" applyFill="1" applyBorder="1" applyAlignment="1">
      <alignment horizontal="left"/>
    </xf>
    <xf numFmtId="164" fontId="18" fillId="6" borderId="7" xfId="0" applyNumberFormat="1" applyFont="1" applyFill="1" applyBorder="1" applyAlignment="1">
      <alignment horizontal="left"/>
    </xf>
    <xf numFmtId="0" fontId="14" fillId="0" borderId="0" xfId="0" quotePrefix="1" applyFont="1"/>
    <xf numFmtId="0" fontId="13"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horizontal="center"/>
    </xf>
    <xf numFmtId="3" fontId="10" fillId="0" borderId="3" xfId="0" applyNumberFormat="1" applyFont="1" applyBorder="1" applyAlignment="1">
      <alignment horizontal="center"/>
    </xf>
    <xf numFmtId="4" fontId="10" fillId="0" borderId="4" xfId="0" applyNumberFormat="1" applyFont="1" applyBorder="1" applyAlignment="1">
      <alignment horizontal="left"/>
    </xf>
    <xf numFmtId="4" fontId="10" fillId="0" borderId="4" xfId="0" applyNumberFormat="1" applyFont="1" applyBorder="1" applyAlignment="1">
      <alignment horizontal="center"/>
    </xf>
    <xf numFmtId="4" fontId="10" fillId="5" borderId="5" xfId="0" applyNumberFormat="1" applyFont="1" applyFill="1" applyBorder="1" applyAlignment="1">
      <alignment horizontal="center"/>
    </xf>
    <xf numFmtId="164" fontId="13" fillId="5" borderId="7" xfId="0" applyNumberFormat="1" applyFont="1" applyFill="1" applyBorder="1" applyAlignment="1">
      <alignment horizontal="center"/>
    </xf>
    <xf numFmtId="49" fontId="14" fillId="0" borderId="8" xfId="0" quotePrefix="1" applyNumberFormat="1" applyFont="1" applyBorder="1"/>
    <xf numFmtId="164" fontId="10" fillId="0" borderId="9" xfId="0" applyNumberFormat="1" applyFont="1" applyBorder="1" applyAlignment="1">
      <alignment horizontal="left"/>
    </xf>
    <xf numFmtId="10" fontId="13" fillId="0" borderId="9" xfId="0" applyNumberFormat="1" applyFont="1" applyBorder="1" applyAlignment="1">
      <alignment horizontal="center"/>
    </xf>
    <xf numFmtId="164" fontId="10" fillId="5" borderId="10" xfId="0" applyNumberFormat="1" applyFont="1" applyFill="1" applyBorder="1" applyAlignment="1">
      <alignment horizontal="center"/>
    </xf>
    <xf numFmtId="0" fontId="10" fillId="0" borderId="4" xfId="0" applyFont="1" applyBorder="1" applyAlignment="1">
      <alignment horizontal="center"/>
    </xf>
    <xf numFmtId="164" fontId="10" fillId="5" borderId="5" xfId="0" applyNumberFormat="1" applyFont="1" applyFill="1" applyBorder="1" applyAlignment="1">
      <alignment horizontal="center"/>
    </xf>
    <xf numFmtId="164" fontId="26" fillId="5" borderId="7" xfId="0" applyNumberFormat="1" applyFont="1" applyFill="1" applyBorder="1" applyAlignment="1">
      <alignment horizontal="center"/>
    </xf>
    <xf numFmtId="0" fontId="10" fillId="0" borderId="8" xfId="0" applyFont="1" applyBorder="1"/>
    <xf numFmtId="0" fontId="10" fillId="0" borderId="9" xfId="0" applyFont="1" applyBorder="1" applyAlignment="1">
      <alignment horizontal="center"/>
    </xf>
    <xf numFmtId="8" fontId="10" fillId="5" borderId="10" xfId="0" applyNumberFormat="1" applyFont="1" applyFill="1" applyBorder="1" applyAlignment="1">
      <alignment horizontal="center"/>
    </xf>
    <xf numFmtId="164" fontId="10" fillId="0" borderId="0" xfId="0" applyNumberFormat="1" applyFont="1" applyAlignment="1">
      <alignment horizontal="center"/>
    </xf>
    <xf numFmtId="4" fontId="10" fillId="5" borderId="4" xfId="0" applyNumberFormat="1" applyFont="1" applyFill="1" applyBorder="1" applyAlignment="1">
      <alignment horizontal="center"/>
    </xf>
    <xf numFmtId="164" fontId="13" fillId="5" borderId="0" xfId="0" applyNumberFormat="1" applyFont="1" applyFill="1" applyAlignment="1">
      <alignment horizontal="center"/>
    </xf>
    <xf numFmtId="10" fontId="10" fillId="0" borderId="9" xfId="0" applyNumberFormat="1" applyFont="1" applyBorder="1" applyAlignment="1">
      <alignment horizontal="center"/>
    </xf>
    <xf numFmtId="164" fontId="10" fillId="5" borderId="9" xfId="0" applyNumberFormat="1" applyFont="1" applyFill="1" applyBorder="1" applyAlignment="1">
      <alignment horizontal="center"/>
    </xf>
    <xf numFmtId="164" fontId="10" fillId="5" borderId="7" xfId="0" applyNumberFormat="1" applyFont="1" applyFill="1" applyBorder="1" applyAlignment="1">
      <alignment horizontal="center"/>
    </xf>
    <xf numFmtId="164" fontId="13" fillId="0" borderId="0" xfId="0" applyNumberFormat="1" applyFont="1" applyAlignment="1">
      <alignment horizontal="center"/>
    </xf>
    <xf numFmtId="3" fontId="14" fillId="0" borderId="8" xfId="0" quotePrefix="1" applyNumberFormat="1" applyFont="1" applyBorder="1"/>
    <xf numFmtId="164" fontId="10" fillId="0" borderId="0" xfId="0" applyNumberFormat="1" applyFont="1" applyAlignment="1">
      <alignment horizontal="left"/>
    </xf>
    <xf numFmtId="0" fontId="13" fillId="6" borderId="11" xfId="0" applyFont="1" applyFill="1" applyBorder="1"/>
    <xf numFmtId="8" fontId="10" fillId="6" borderId="12" xfId="0" applyNumberFormat="1" applyFont="1" applyFill="1" applyBorder="1" applyAlignment="1">
      <alignment horizontal="left"/>
    </xf>
    <xf numFmtId="164" fontId="13" fillId="2" borderId="1" xfId="0" applyNumberFormat="1" applyFont="1" applyFill="1" applyBorder="1" applyAlignment="1">
      <alignment horizontal="left"/>
    </xf>
    <xf numFmtId="3" fontId="13" fillId="2" borderId="1" xfId="0" applyNumberFormat="1" applyFont="1" applyFill="1" applyBorder="1" applyAlignment="1">
      <alignment horizontal="center"/>
    </xf>
    <xf numFmtId="164" fontId="13" fillId="2" borderId="14" xfId="0" applyNumberFormat="1" applyFont="1" applyFill="1" applyBorder="1" applyAlignment="1">
      <alignment horizontal="left"/>
    </xf>
    <xf numFmtId="0" fontId="16" fillId="7" borderId="13" xfId="0" quotePrefix="1" applyFont="1" applyFill="1" applyBorder="1"/>
    <xf numFmtId="0" fontId="5" fillId="0" borderId="0" xfId="0" applyFont="1" applyProtection="1">
      <protection hidden="1"/>
    </xf>
    <xf numFmtId="3" fontId="8" fillId="0" borderId="0" xfId="0" applyNumberFormat="1" applyFont="1" applyAlignment="1">
      <alignment horizontal="center" vertical="center"/>
    </xf>
    <xf numFmtId="0" fontId="16" fillId="0" borderId="0" xfId="0" applyFont="1"/>
    <xf numFmtId="4" fontId="14" fillId="0" borderId="0" xfId="0" applyNumberFormat="1" applyFont="1" applyAlignment="1">
      <alignment horizontal="center"/>
    </xf>
    <xf numFmtId="4" fontId="16" fillId="0" borderId="0" xfId="0" applyNumberFormat="1" applyFont="1" applyAlignment="1">
      <alignment horizontal="center"/>
    </xf>
    <xf numFmtId="0" fontId="27" fillId="0" borderId="0" xfId="0" applyFont="1" applyProtection="1">
      <protection hidden="1"/>
    </xf>
    <xf numFmtId="9" fontId="13" fillId="5" borderId="7" xfId="0" applyNumberFormat="1" applyFont="1" applyFill="1" applyBorder="1" applyAlignment="1">
      <alignment horizontal="center"/>
    </xf>
    <xf numFmtId="9" fontId="17" fillId="5" borderId="10" xfId="0" applyNumberFormat="1" applyFont="1" applyFill="1" applyBorder="1" applyAlignment="1">
      <alignment horizontal="center"/>
    </xf>
    <xf numFmtId="8" fontId="18" fillId="6" borderId="10" xfId="0" applyNumberFormat="1" applyFont="1" applyFill="1" applyBorder="1" applyAlignment="1">
      <alignment horizontal="left"/>
    </xf>
    <xf numFmtId="3" fontId="0" fillId="0" borderId="0" xfId="0" applyNumberFormat="1" applyAlignment="1">
      <alignment horizontal="center" vertical="center"/>
    </xf>
    <xf numFmtId="4" fontId="0" fillId="0" borderId="0" xfId="0" applyNumberFormat="1" applyAlignment="1">
      <alignment horizontal="center" vertical="center"/>
    </xf>
    <xf numFmtId="0" fontId="28" fillId="0" borderId="0" xfId="0" applyFont="1" applyAlignment="1">
      <alignment horizontal="center" vertical="center"/>
    </xf>
    <xf numFmtId="0" fontId="5" fillId="0" borderId="0" xfId="0" applyFont="1" applyAlignment="1">
      <alignment wrapText="1"/>
    </xf>
    <xf numFmtId="0" fontId="28" fillId="0" borderId="0" xfId="0" applyFont="1" applyAlignment="1">
      <alignment vertical="center"/>
    </xf>
    <xf numFmtId="0" fontId="29" fillId="0" borderId="0" xfId="0" applyFont="1" applyAlignment="1">
      <alignment horizontal="center" vertical="center"/>
    </xf>
    <xf numFmtId="0" fontId="28" fillId="0" borderId="0" xfId="0" applyFont="1" applyAlignment="1">
      <alignment horizontal="left" vertical="center"/>
    </xf>
    <xf numFmtId="165" fontId="8" fillId="0" borderId="0" xfId="0" applyNumberFormat="1" applyFont="1" applyAlignment="1">
      <alignment horizontal="center" vertical="center"/>
    </xf>
    <xf numFmtId="3" fontId="5" fillId="0" borderId="0" xfId="0" applyNumberFormat="1" applyFont="1" applyProtection="1">
      <protection hidden="1"/>
    </xf>
    <xf numFmtId="0" fontId="6" fillId="0" borderId="0" xfId="0" applyFont="1" applyAlignment="1">
      <alignment horizontal="center"/>
    </xf>
    <xf numFmtId="0" fontId="27" fillId="0" borderId="0" xfId="0" applyFont="1"/>
    <xf numFmtId="4" fontId="30" fillId="0" borderId="0" xfId="0" applyNumberFormat="1" applyFont="1" applyAlignment="1">
      <alignment horizontal="center"/>
    </xf>
    <xf numFmtId="4" fontId="16" fillId="0" borderId="0" xfId="0" applyNumberFormat="1" applyFont="1"/>
    <xf numFmtId="0" fontId="6" fillId="0" borderId="0" xfId="0" applyFont="1" applyAlignment="1">
      <alignment horizontal="right" vertical="center"/>
    </xf>
    <xf numFmtId="0" fontId="16" fillId="3" borderId="13" xfId="0" quotePrefix="1" applyFont="1" applyFill="1" applyBorder="1"/>
    <xf numFmtId="0" fontId="14" fillId="8" borderId="13" xfId="0" quotePrefix="1" applyFont="1" applyFill="1" applyBorder="1"/>
    <xf numFmtId="10" fontId="13" fillId="3" borderId="13" xfId="0" applyNumberFormat="1" applyFont="1" applyFill="1" applyBorder="1" applyAlignment="1">
      <alignment horizontal="left"/>
    </xf>
    <xf numFmtId="3" fontId="8" fillId="3" borderId="15"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3" fontId="8" fillId="3" borderId="16" xfId="0" applyNumberFormat="1" applyFont="1" applyFill="1" applyBorder="1" applyAlignment="1">
      <alignment horizontal="right" vertical="center"/>
    </xf>
    <xf numFmtId="3" fontId="8" fillId="2" borderId="15" xfId="0" applyNumberFormat="1" applyFont="1" applyFill="1" applyBorder="1" applyAlignment="1">
      <alignment horizontal="right" vertical="center"/>
    </xf>
    <xf numFmtId="8" fontId="17" fillId="2" borderId="0" xfId="0" applyNumberFormat="1" applyFont="1" applyFill="1"/>
    <xf numFmtId="0" fontId="14" fillId="4" borderId="3" xfId="0" quotePrefix="1" applyFont="1" applyFill="1" applyBorder="1"/>
    <xf numFmtId="0" fontId="10" fillId="4" borderId="0" xfId="0" applyFont="1" applyFill="1"/>
    <xf numFmtId="0" fontId="31" fillId="0" borderId="0" xfId="0" applyFont="1" applyAlignment="1">
      <alignment horizontal="left"/>
    </xf>
    <xf numFmtId="0" fontId="33" fillId="0" borderId="0" xfId="0" applyFont="1"/>
    <xf numFmtId="0" fontId="27" fillId="0" borderId="0" xfId="0" applyFont="1" applyProtection="1">
      <protection locked="0" hidden="1"/>
    </xf>
    <xf numFmtId="4" fontId="14" fillId="6" borderId="8" xfId="0" applyNumberFormat="1" applyFont="1" applyFill="1" applyBorder="1" applyAlignment="1">
      <alignment horizontal="left"/>
    </xf>
    <xf numFmtId="0" fontId="9" fillId="0" borderId="0" xfId="0" applyFont="1" applyAlignment="1">
      <alignment horizontal="center"/>
    </xf>
    <xf numFmtId="165" fontId="10" fillId="0" borderId="0" xfId="0" applyNumberFormat="1" applyFont="1" applyAlignment="1">
      <alignment horizontal="right" vertical="center"/>
    </xf>
    <xf numFmtId="165" fontId="14" fillId="9" borderId="0" xfId="0" applyNumberFormat="1" applyFont="1" applyFill="1" applyAlignment="1">
      <alignment horizontal="right" vertical="center"/>
    </xf>
    <xf numFmtId="8" fontId="16" fillId="3" borderId="14" xfId="0" applyNumberFormat="1" applyFont="1" applyFill="1" applyBorder="1" applyAlignment="1">
      <alignment horizontal="right" vertical="center"/>
    </xf>
    <xf numFmtId="8" fontId="16" fillId="3" borderId="1" xfId="0" applyNumberFormat="1" applyFont="1" applyFill="1" applyBorder="1" applyAlignment="1">
      <alignment horizontal="right" vertical="center"/>
    </xf>
    <xf numFmtId="8" fontId="16" fillId="2" borderId="1" xfId="0" applyNumberFormat="1" applyFont="1" applyFill="1" applyBorder="1" applyAlignment="1">
      <alignment horizontal="right" vertical="center"/>
    </xf>
    <xf numFmtId="165" fontId="16" fillId="3" borderId="1" xfId="0" applyNumberFormat="1" applyFont="1" applyFill="1" applyBorder="1" applyAlignment="1">
      <alignment horizontal="center" vertical="center"/>
    </xf>
    <xf numFmtId="3" fontId="16" fillId="2" borderId="1" xfId="0" applyNumberFormat="1" applyFont="1" applyFill="1" applyBorder="1" applyAlignment="1">
      <alignment horizontal="left" vertical="center"/>
    </xf>
    <xf numFmtId="10" fontId="16" fillId="2" borderId="1" xfId="0" applyNumberFormat="1" applyFont="1" applyFill="1" applyBorder="1" applyAlignment="1">
      <alignment horizontal="left" vertical="center"/>
    </xf>
    <xf numFmtId="3" fontId="16" fillId="2" borderId="1" xfId="0" applyNumberFormat="1" applyFont="1" applyFill="1" applyBorder="1" applyAlignment="1">
      <alignment horizontal="center" vertical="center"/>
    </xf>
    <xf numFmtId="0" fontId="34" fillId="0" borderId="0" xfId="0" applyFont="1"/>
    <xf numFmtId="0" fontId="13" fillId="0" borderId="0" xfId="0" applyFont="1" applyAlignment="1">
      <alignment horizontal="center" vertical="center" wrapText="1"/>
    </xf>
    <xf numFmtId="0" fontId="11" fillId="0" borderId="0" xfId="0" applyFont="1" applyAlignment="1">
      <alignment wrapText="1"/>
    </xf>
    <xf numFmtId="0" fontId="32" fillId="0" borderId="0" xfId="0" applyFont="1" applyAlignment="1">
      <alignment vertical="top"/>
    </xf>
    <xf numFmtId="0" fontId="32" fillId="0" borderId="0" xfId="0" quotePrefix="1" applyFont="1" applyAlignment="1">
      <alignment vertical="top"/>
    </xf>
    <xf numFmtId="4" fontId="13" fillId="0" borderId="0" xfId="0" applyNumberFormat="1" applyFont="1" applyAlignment="1">
      <alignment horizontal="left" vertical="center" wrapText="1"/>
    </xf>
    <xf numFmtId="0" fontId="31" fillId="0" borderId="0" xfId="0" applyFont="1" applyAlignment="1">
      <alignment horizontal="left" vertical="top"/>
    </xf>
    <xf numFmtId="0" fontId="10" fillId="0" borderId="0" xfId="0" applyFont="1" applyAlignment="1">
      <alignment horizontal="center"/>
    </xf>
    <xf numFmtId="4" fontId="10" fillId="0" borderId="0" xfId="0" applyNumberFormat="1" applyFont="1" applyAlignment="1">
      <alignment horizontal="left"/>
    </xf>
  </cellXfs>
  <cellStyles count="1">
    <cellStyle name="Standard" xfId="0" builtinId="0"/>
  </cellStyles>
  <dxfs count="0"/>
  <tableStyles count="0" defaultTableStyle="TableStyleMedium2" defaultPivotStyle="PivotStyleLight16"/>
  <colors>
    <mruColors>
      <color rgb="FFFED1CE"/>
      <color rgb="FF90ABDC"/>
      <color rgb="FFFC695E"/>
      <color rgb="FFFD9991"/>
      <color rgb="FFF9F9F9"/>
      <color rgb="FF8AA7DA"/>
      <color rgb="FF78B64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670756193748284"/>
          <c:y val="3.962241972362076E-2"/>
          <c:w val="0.68329243806251716"/>
          <c:h val="0.76375266582483914"/>
        </c:manualLayout>
      </c:layout>
      <c:barChart>
        <c:barDir val="col"/>
        <c:grouping val="clustered"/>
        <c:varyColors val="0"/>
        <c:ser>
          <c:idx val="1"/>
          <c:order val="1"/>
          <c:tx>
            <c:v>Liquidität</c:v>
          </c:tx>
          <c:spPr>
            <a:solidFill>
              <a:srgbClr val="C5E0B4">
                <a:alpha val="40392"/>
              </a:srgbClr>
            </a:solidFill>
            <a:ln>
              <a:noFill/>
            </a:ln>
            <a:effectLst/>
          </c:spPr>
          <c:invertIfNegative val="1"/>
          <c:val>
            <c:numRef>
              <c:f>Liquidität!$H$5:$H$17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4="http://schemas.microsoft.com/office/drawing/2007/8/2/chart" uri="{6F2FDCE9-48DA-4B69-8628-5D25D57E5C99}">
              <c14:invertSolidFillFmt>
                <c14:spPr xmlns:c14="http://schemas.microsoft.com/office/drawing/2007/8/2/chart">
                  <a:solidFill>
                    <a:srgbClr val="FD9991"/>
                  </a:solidFill>
                  <a:ln>
                    <a:noFill/>
                  </a:ln>
                  <a:effectLst/>
                </c14:spPr>
              </c14:invertSolidFillFmt>
            </c:ext>
            <c:ext xmlns:c16="http://schemas.microsoft.com/office/drawing/2014/chart" uri="{C3380CC4-5D6E-409C-BE32-E72D297353CC}">
              <c16:uniqueId val="{00000000-C5DC-4ACF-ADCA-B65B42C28593}"/>
            </c:ext>
          </c:extLst>
        </c:ser>
        <c:dLbls>
          <c:showLegendKey val="0"/>
          <c:showVal val="0"/>
          <c:showCatName val="0"/>
          <c:showSerName val="0"/>
          <c:showPercent val="0"/>
          <c:showBubbleSize val="0"/>
        </c:dLbls>
        <c:gapWidth val="0"/>
        <c:overlap val="-1"/>
        <c:axId val="462714336"/>
        <c:axId val="462214120"/>
      </c:barChart>
      <c:lineChart>
        <c:grouping val="standard"/>
        <c:varyColors val="0"/>
        <c:ser>
          <c:idx val="0"/>
          <c:order val="0"/>
          <c:tx>
            <c:v>Veränderung Liquidität</c:v>
          </c:tx>
          <c:spPr>
            <a:ln w="101600" cap="rnd">
              <a:solidFill>
                <a:schemeClr val="accent1"/>
              </a:solidFill>
              <a:round/>
              <a:headEnd w="sm" len="lg"/>
            </a:ln>
            <a:effectLst/>
          </c:spPr>
          <c:marker>
            <c:symbol val="none"/>
          </c:marker>
          <c:cat>
            <c:strLit>
              <c:ptCount val="1"/>
              <c:pt idx="0">
                <c:v> </c:v>
              </c:pt>
            </c:strLit>
          </c:cat>
          <c:val>
            <c:numRef>
              <c:f>Liquidität!$H$5:$H$17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1-C5DC-4ACF-ADCA-B65B42C28593}"/>
            </c:ext>
          </c:extLst>
        </c:ser>
        <c:dLbls>
          <c:showLegendKey val="0"/>
          <c:showVal val="0"/>
          <c:showCatName val="0"/>
          <c:showSerName val="0"/>
          <c:showPercent val="0"/>
          <c:showBubbleSize val="0"/>
        </c:dLbls>
        <c:marker val="1"/>
        <c:smooth val="0"/>
        <c:axId val="462714336"/>
        <c:axId val="462214120"/>
      </c:lineChart>
      <c:catAx>
        <c:axId val="462714336"/>
        <c:scaling>
          <c:orientation val="minMax"/>
        </c:scaling>
        <c:delete val="0"/>
        <c:axPos val="b"/>
        <c:numFmt formatCode="General" sourceLinked="1"/>
        <c:majorTickMark val="none"/>
        <c:minorTickMark val="none"/>
        <c:tickLblPos val="low"/>
        <c:spPr>
          <a:noFill/>
          <a:ln w="28575" cap="rnd" cmpd="sng" algn="ctr">
            <a:solidFill>
              <a:srgbClr val="FF0000"/>
            </a:solidFill>
            <a:round/>
          </a:ln>
          <a:effectLst/>
        </c:spPr>
        <c:txPr>
          <a:bodyPr rot="-60000000" spcFirstLastPara="1" vertOverflow="ellipsis" vert="horz" wrap="square" anchor="b" anchorCtr="1"/>
          <a:lstStyle/>
          <a:p>
            <a:pPr>
              <a:defRPr sz="1600" b="1" i="0" u="none" strike="noStrike" kern="1200" baseline="0">
                <a:solidFill>
                  <a:sysClr val="windowText" lastClr="000000"/>
                </a:solidFill>
                <a:latin typeface="Gill Sans MT" panose="020B0502020104020203" pitchFamily="34" charset="0"/>
                <a:ea typeface="Kozuka Gothic Pr6N B" panose="020B0800000000000000" pitchFamily="34" charset="-128"/>
                <a:cs typeface="+mn-cs"/>
              </a:defRPr>
            </a:pPr>
            <a:endParaRPr lang="en-US"/>
          </a:p>
        </c:txPr>
        <c:crossAx val="462214120"/>
        <c:crosses val="autoZero"/>
        <c:auto val="1"/>
        <c:lblAlgn val="l"/>
        <c:lblOffset val="100"/>
        <c:noMultiLvlLbl val="0"/>
      </c:catAx>
      <c:valAx>
        <c:axId val="462214120"/>
        <c:scaling>
          <c:orientation val="minMax"/>
        </c:scaling>
        <c:delete val="0"/>
        <c:axPos val="l"/>
        <c:majorGridlines>
          <c:spPr>
            <a:ln w="15875" cap="flat" cmpd="sng" algn="ctr">
              <a:solidFill>
                <a:schemeClr val="tx1"/>
              </a:solidFill>
              <a:round/>
            </a:ln>
            <a:effectLst/>
          </c:spPr>
        </c:majorGridlines>
        <c:numFmt formatCode="&quot;CHF&quot;\ #,##0_ ;[Red]\-&quot;CHF&quot;\ #,##0\ " sourceLinked="0"/>
        <c:majorTickMark val="none"/>
        <c:minorTickMark val="none"/>
        <c:tickLblPos val="nextTo"/>
        <c:spPr>
          <a:solidFill>
            <a:schemeClr val="bg1"/>
          </a:solidFill>
          <a:ln w="0">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Gill Sans MT" panose="020B0502020104020203" pitchFamily="34" charset="0"/>
                <a:ea typeface="Kozuka Gothic Pr6N B" panose="020B0800000000000000" pitchFamily="34" charset="-128"/>
                <a:cs typeface="+mn-cs"/>
              </a:defRPr>
            </a:pPr>
            <a:endParaRPr lang="en-US"/>
          </a:p>
        </c:txPr>
        <c:crossAx val="462714336"/>
        <c:crosses val="autoZero"/>
        <c:crossBetween val="between"/>
      </c:valAx>
      <c:spPr>
        <a:noFill/>
        <a:ln>
          <a:noFill/>
        </a:ln>
        <a:effectLst/>
      </c:spPr>
    </c:plotArea>
    <c:plotVisOnly val="1"/>
    <c:dispBlanksAs val="zero"/>
    <c:showDLblsOverMax val="0"/>
  </c:chart>
  <c:spPr>
    <a:noFill/>
    <a:ln w="9525" cap="flat" cmpd="sng" algn="ctr">
      <a:solidFill>
        <a:schemeClr val="bg1"/>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7775785374997"/>
          <c:y val="6.7548306577362147E-2"/>
          <c:w val="0.83414899440722745"/>
          <c:h val="0.90862891840919191"/>
        </c:manualLayout>
      </c:layout>
      <c:barChart>
        <c:barDir val="col"/>
        <c:grouping val="clustered"/>
        <c:varyColors val="0"/>
        <c:ser>
          <c:idx val="0"/>
          <c:order val="0"/>
          <c:tx>
            <c:v>Budget</c:v>
          </c:tx>
          <c:spPr>
            <a:solidFill>
              <a:srgbClr val="E2F0D9"/>
            </a:solidFill>
            <a:ln>
              <a:noFill/>
            </a:ln>
            <a:effectLst/>
          </c:spPr>
          <c:invertIfNegative val="1"/>
          <c:cat>
            <c:strLit>
              <c:ptCount val="1"/>
              <c:pt idx="0">
                <c:v> </c:v>
              </c:pt>
            </c:strLit>
          </c:cat>
          <c:val>
            <c:numRef>
              <c:f>(Übersicht!$F$40,Übersicht!$G$40,Übersicht!$H$40,Übersicht!$I$40,Übersicht!$J$40,Übersicht!$K$40)</c:f>
              <c:numCache>
                <c:formatCode>#,##0_ ;[Red]\-#,##0\ </c:formatCode>
                <c:ptCount val="6"/>
                <c:pt idx="0">
                  <c:v>0</c:v>
                </c:pt>
                <c:pt idx="1">
                  <c:v>0</c:v>
                </c:pt>
                <c:pt idx="2">
                  <c:v>0</c:v>
                </c:pt>
                <c:pt idx="3">
                  <c:v>0</c:v>
                </c:pt>
                <c:pt idx="5">
                  <c:v>0</c:v>
                </c:pt>
              </c:numCache>
            </c:numRef>
          </c:val>
          <c:extLst>
            <c:ext xmlns:c14="http://schemas.microsoft.com/office/drawing/2007/8/2/chart" uri="{6F2FDCE9-48DA-4B69-8628-5D25D57E5C99}">
              <c14:invertSolidFillFmt>
                <c14:spPr xmlns:c14="http://schemas.microsoft.com/office/drawing/2007/8/2/chart">
                  <a:solidFill>
                    <a:srgbClr val="FED1CE"/>
                  </a:solidFill>
                  <a:ln>
                    <a:noFill/>
                  </a:ln>
                  <a:effectLst/>
                </c14:spPr>
              </c14:invertSolidFillFmt>
            </c:ext>
            <c:ext xmlns:c16="http://schemas.microsoft.com/office/drawing/2014/chart" uri="{C3380CC4-5D6E-409C-BE32-E72D297353CC}">
              <c16:uniqueId val="{00000000-C544-445E-ADD3-16BCE6692EFA}"/>
            </c:ext>
          </c:extLst>
        </c:ser>
        <c:dLbls>
          <c:showLegendKey val="0"/>
          <c:showVal val="0"/>
          <c:showCatName val="0"/>
          <c:showSerName val="0"/>
          <c:showPercent val="0"/>
          <c:showBubbleSize val="0"/>
        </c:dLbls>
        <c:gapWidth val="219"/>
        <c:overlap val="-27"/>
        <c:axId val="487481024"/>
        <c:axId val="487481352"/>
      </c:barChart>
      <c:catAx>
        <c:axId val="487481024"/>
        <c:scaling>
          <c:orientation val="minMax"/>
        </c:scaling>
        <c:delete val="0"/>
        <c:axPos val="b"/>
        <c:numFmt formatCode="General" sourceLinked="1"/>
        <c:majorTickMark val="none"/>
        <c:minorTickMark val="none"/>
        <c:tickLblPos val="nextTo"/>
        <c:spPr>
          <a:noFill/>
          <a:ln w="2857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481352"/>
        <c:crosses val="autoZero"/>
        <c:auto val="1"/>
        <c:lblAlgn val="ctr"/>
        <c:lblOffset val="100"/>
        <c:noMultiLvlLbl val="0"/>
      </c:catAx>
      <c:valAx>
        <c:axId val="487481352"/>
        <c:scaling>
          <c:orientation val="minMax"/>
        </c:scaling>
        <c:delete val="0"/>
        <c:axPos val="l"/>
        <c:majorGridlines>
          <c:spPr>
            <a:ln w="9525" cap="flat" cmpd="sng" algn="ctr">
              <a:solidFill>
                <a:schemeClr val="tx1"/>
              </a:solidFill>
              <a:round/>
            </a:ln>
            <a:effectLst/>
          </c:spPr>
        </c:majorGridlines>
        <c:numFmt formatCode="&quot;CHF&quot;\ #,##0_ ;[Red]\-&quot;CHF&quot;\ #,##0\ "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Gill Sans MT" panose="020B0502020104020203" pitchFamily="34" charset="0"/>
                <a:ea typeface="+mn-ea"/>
                <a:cs typeface="+mn-cs"/>
              </a:defRPr>
            </a:pPr>
            <a:endParaRPr lang="en-US"/>
          </a:p>
        </c:txPr>
        <c:crossAx val="487481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6" fmlaLink="$I$12" fmlaRange="$I$14:$I$15"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15240</xdr:colOff>
      <xdr:row>0</xdr:row>
      <xdr:rowOff>35478</xdr:rowOff>
    </xdr:from>
    <xdr:ext cx="7316390" cy="875889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5240" y="35478"/>
          <a:ext cx="7316390" cy="87588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500" b="1">
              <a:solidFill>
                <a:schemeClr val="tx1"/>
              </a:solidFill>
              <a:effectLst/>
              <a:latin typeface="Gill Sans MT" panose="020B0502020104020203" pitchFamily="34" charset="0"/>
              <a:ea typeface="+mn-ea"/>
              <a:cs typeface="+mn-cs"/>
            </a:rPr>
            <a:t>Finanzplanung</a:t>
          </a:r>
          <a:endParaRPr lang="de-CH" sz="1500">
            <a:effectLst/>
            <a:latin typeface="Gill Sans MT" panose="020B0502020104020203" pitchFamily="34" charset="0"/>
          </a:endParaRPr>
        </a:p>
        <a:p>
          <a:endParaRPr lang="de-CH" sz="1200">
            <a:solidFill>
              <a:schemeClr val="tx1"/>
            </a:solidFill>
            <a:effectLst/>
            <a:latin typeface="Gill Sans MT" panose="020B0502020104020203" pitchFamily="34" charset="0"/>
            <a:ea typeface="+mn-ea"/>
            <a:cs typeface="+mn-cs"/>
          </a:endParaRPr>
        </a:p>
        <a:p>
          <a:r>
            <a:rPr lang="de-CH" sz="1200">
              <a:solidFill>
                <a:schemeClr val="tx1"/>
              </a:solidFill>
              <a:effectLst/>
              <a:latin typeface="Gill Sans MT" panose="020B0502020104020203" pitchFamily="34" charset="0"/>
              <a:ea typeface="+mn-ea"/>
              <a:cs typeface="+mn-cs"/>
            </a:rPr>
            <a:t>Unter</a:t>
          </a:r>
          <a:r>
            <a:rPr lang="de-CH" sz="1200" baseline="0">
              <a:solidFill>
                <a:schemeClr val="tx1"/>
              </a:solidFill>
              <a:effectLst/>
              <a:latin typeface="Gill Sans MT" panose="020B0502020104020203" pitchFamily="34" charset="0"/>
              <a:ea typeface="+mn-ea"/>
              <a:cs typeface="+mn-cs"/>
            </a:rPr>
            <a:t> Finanzplanung versteht man den Einsatz von Methoden, um die finanziellen Aspekte eines  Unternehmens zu prognostizieren, zu überblicken und lenken zu können. Es geht darum sich zu überlegen, welche Kosten in Ihrem Unternehmen anfallen, wie gross Ihre Einnahmen sind die Sie generieren und dass Sie ständig über genügend Geld verfügen, um laufende Rechnungen und Aufwände zu bezahlen. </a:t>
          </a:r>
        </a:p>
        <a:p>
          <a:endParaRPr lang="de-CH" sz="1200" baseline="0">
            <a:solidFill>
              <a:schemeClr val="tx1"/>
            </a:solidFill>
            <a:effectLst/>
            <a:latin typeface="Gill Sans MT" panose="020B0502020104020203" pitchFamily="34" charset="0"/>
            <a:ea typeface="+mn-ea"/>
            <a:cs typeface="+mn-cs"/>
          </a:endParaRPr>
        </a:p>
        <a:p>
          <a:r>
            <a:rPr lang="de-CH" sz="1200" baseline="0">
              <a:solidFill>
                <a:schemeClr val="tx1"/>
              </a:solidFill>
              <a:effectLst/>
              <a:latin typeface="Gill Sans MT" panose="020B0502020104020203" pitchFamily="34" charset="0"/>
              <a:ea typeface="+mn-ea"/>
              <a:cs typeface="+mn-cs"/>
            </a:rPr>
            <a:t>Oder kurz: Sie wissen immer wo Ihr Geld ist und woher es kommt. Sie sollten das Geld kontrollieren - nicht umgekehrt.</a:t>
          </a:r>
        </a:p>
        <a:p>
          <a:endParaRPr lang="de-CH" sz="1200">
            <a:effectLst/>
            <a:latin typeface="Gill Sans MT" panose="020B0502020104020203" pitchFamily="34" charset="0"/>
          </a:endParaRPr>
        </a:p>
        <a:p>
          <a:r>
            <a:rPr lang="de-CH" sz="1200" baseline="0">
              <a:solidFill>
                <a:schemeClr val="tx1"/>
              </a:solidFill>
              <a:effectLst/>
              <a:latin typeface="Gill Sans MT" panose="020B0502020104020203" pitchFamily="34" charset="0"/>
              <a:ea typeface="+mn-ea"/>
              <a:cs typeface="+mn-cs"/>
            </a:rPr>
            <a:t>Bei Finanzplanung des Startzentrums Zürich konzentrieren wir uns auf die folgenden Prognose- und Messmethoden:</a:t>
          </a:r>
          <a:endParaRPr lang="de-CH" sz="1200">
            <a:effectLst/>
            <a:latin typeface="Gill Sans MT" panose="020B0502020104020203" pitchFamily="34" charset="0"/>
          </a:endParaRPr>
        </a:p>
        <a:p>
          <a:endParaRPr lang="de-CH" sz="1200" b="0" baseline="0">
            <a:solidFill>
              <a:schemeClr val="tx1"/>
            </a:solidFill>
            <a:effectLst/>
            <a:latin typeface="Gill Sans MT" panose="020B0502020104020203" pitchFamily="34" charset="0"/>
            <a:ea typeface="+mn-ea"/>
            <a:cs typeface="+mn-cs"/>
          </a:endParaRPr>
        </a:p>
        <a:p>
          <a:r>
            <a:rPr lang="de-CH" sz="1200" b="0" baseline="0">
              <a:solidFill>
                <a:schemeClr val="tx1"/>
              </a:solidFill>
              <a:effectLst/>
              <a:latin typeface="Gill Sans MT" panose="020B0502020104020203" pitchFamily="34" charset="0"/>
              <a:ea typeface="+mn-ea"/>
              <a:cs typeface="+mn-cs"/>
            </a:rPr>
            <a:t>1. Ausgangslage (Startkosten &amp; Startkapital)</a:t>
          </a:r>
          <a:endParaRPr lang="de-CH" sz="1200">
            <a:effectLst/>
            <a:latin typeface="Gill Sans MT" panose="020B0502020104020203" pitchFamily="34" charset="0"/>
          </a:endParaRPr>
        </a:p>
        <a:p>
          <a:r>
            <a:rPr lang="de-CH" sz="1200" b="0" baseline="0">
              <a:solidFill>
                <a:schemeClr val="tx1"/>
              </a:solidFill>
              <a:effectLst/>
              <a:latin typeface="Gill Sans MT" panose="020B0502020104020203" pitchFamily="34" charset="0"/>
              <a:ea typeface="+mn-ea"/>
              <a:cs typeface="+mn-cs"/>
            </a:rPr>
            <a:t>2. Budget</a:t>
          </a:r>
          <a:endParaRPr lang="de-CH" sz="1200">
            <a:effectLst/>
            <a:latin typeface="Gill Sans MT" panose="020B0502020104020203" pitchFamily="34" charset="0"/>
          </a:endParaRPr>
        </a:p>
        <a:p>
          <a:r>
            <a:rPr lang="de-CH" sz="1200" b="0" baseline="0">
              <a:solidFill>
                <a:schemeClr val="tx1"/>
              </a:solidFill>
              <a:effectLst/>
              <a:latin typeface="Gill Sans MT" panose="020B0502020104020203" pitchFamily="34" charset="0"/>
              <a:ea typeface="+mn-ea"/>
              <a:cs typeface="+mn-cs"/>
            </a:rPr>
            <a:t>3. Liquidität</a:t>
          </a:r>
        </a:p>
        <a:p>
          <a:endParaRPr lang="de-CH" sz="1200" b="0" baseline="0">
            <a:solidFill>
              <a:schemeClr val="tx1"/>
            </a:solidFill>
            <a:effectLst/>
            <a:latin typeface="Gill Sans MT" panose="020B0502020104020203" pitchFamily="34" charset="0"/>
            <a:ea typeface="+mn-ea"/>
            <a:cs typeface="+mn-cs"/>
          </a:endParaRPr>
        </a:p>
        <a:p>
          <a:endParaRPr lang="de-CH" sz="1200">
            <a:effectLst/>
            <a:latin typeface="Gill Sans MT" panose="020B0502020104020203" pitchFamily="34" charset="0"/>
          </a:endParaRPr>
        </a:p>
        <a:p>
          <a:r>
            <a:rPr lang="de-CH" sz="1500" b="1">
              <a:latin typeface="Gill Sans MT" panose="020B0502020104020203" pitchFamily="34" charset="0"/>
            </a:rPr>
            <a:t>Ausfüllen der Finanzplanung</a:t>
          </a:r>
        </a:p>
        <a:p>
          <a:endParaRPr lang="de-CH" sz="1200">
            <a:latin typeface="Gill Sans MT" panose="020B0502020104020203" pitchFamily="34" charset="0"/>
          </a:endParaRPr>
        </a:p>
        <a:p>
          <a:r>
            <a:rPr lang="de-CH" sz="1200">
              <a:latin typeface="Gill Sans MT" panose="020B0502020104020203" pitchFamily="34" charset="0"/>
            </a:rPr>
            <a:t>Die Blätter</a:t>
          </a:r>
          <a:r>
            <a:rPr lang="de-CH" sz="1200" baseline="0">
              <a:latin typeface="Gill Sans MT" panose="020B0502020104020203" pitchFamily="34" charset="0"/>
            </a:rPr>
            <a:t> "Übersicht", "Ausgangslage", "Budget" und "Liquidität" sind ähnlich aufgebaut:</a:t>
          </a:r>
        </a:p>
        <a:p>
          <a:endParaRPr lang="de-CH" sz="1200" baseline="0">
            <a:latin typeface="Gill Sans MT" panose="020B0502020104020203" pitchFamily="34" charset="0"/>
          </a:endParaRPr>
        </a:p>
        <a:p>
          <a:r>
            <a:rPr lang="de-CH" sz="1200" baseline="0">
              <a:latin typeface="Gill Sans MT" panose="020B0502020104020203" pitchFamily="34" charset="0"/>
            </a:rPr>
            <a:t>	Informationen zur Vorlage, hier werden das Vorgehen und Abkürzungen erklärt</a:t>
          </a:r>
        </a:p>
        <a:p>
          <a:endParaRPr lang="de-CH" sz="1200" baseline="0">
            <a:latin typeface="Gill Sans MT" panose="020B0502020104020203" pitchFamily="34" charset="0"/>
          </a:endParaRPr>
        </a:p>
        <a:p>
          <a:r>
            <a:rPr lang="de-CH" sz="1200" baseline="0">
              <a:latin typeface="Gill Sans MT" panose="020B0502020104020203" pitchFamily="34" charset="0"/>
            </a:rPr>
            <a:t>	mit einem "Klick" auf die kleine, rote Ecke erfahren Sie mehr über diesen Punkt</a:t>
          </a:r>
        </a:p>
        <a:p>
          <a:endParaRPr lang="de-CH" sz="1200" baseline="0">
            <a:latin typeface="Gill Sans MT" panose="020B0502020104020203" pitchFamily="34" charset="0"/>
          </a:endParaRPr>
        </a:p>
        <a:p>
          <a:r>
            <a:rPr lang="de-CH" sz="1200" baseline="0">
              <a:latin typeface="Gill Sans MT" panose="020B0502020104020203" pitchFamily="34" charset="0"/>
            </a:rPr>
            <a:t>	Erträge, hier können Sie Werte (Mengen, Namen oder Zahlen) eintragen</a:t>
          </a:r>
        </a:p>
        <a:p>
          <a:endParaRPr lang="de-CH" sz="1200" baseline="0">
            <a:latin typeface="Gill Sans MT" panose="020B0502020104020203" pitchFamily="34" charset="0"/>
          </a:endParaRPr>
        </a:p>
        <a:p>
          <a:r>
            <a:rPr lang="de-CH" sz="1200" baseline="0">
              <a:latin typeface="Gill Sans MT" panose="020B0502020104020203" pitchFamily="34" charset="0"/>
            </a:rPr>
            <a:t>	Kosten, hier können Sie Werte (Mengen, Namen oder Zahlen) eintragen</a:t>
          </a:r>
        </a:p>
        <a:p>
          <a:endParaRPr lang="de-CH" sz="1200" baseline="0">
            <a:latin typeface="Gill Sans MT" panose="020B0502020104020203" pitchFamily="34" charset="0"/>
          </a:endParaRPr>
        </a:p>
        <a:p>
          <a:r>
            <a:rPr lang="de-CH" sz="1200" baseline="0">
              <a:latin typeface="Gill Sans MT" panose="020B0502020104020203" pitchFamily="34" charset="0"/>
            </a:rPr>
            <a:t>	diese Zelle zeigt Ihnen Ergebnisse Ihrer Kalkulationen an</a:t>
          </a:r>
        </a:p>
        <a:p>
          <a:endParaRPr lang="de-CH" sz="1200" baseline="0">
            <a:latin typeface="Gill Sans MT" panose="020B0502020104020203" pitchFamily="34" charset="0"/>
          </a:endParaRPr>
        </a:p>
        <a:p>
          <a:r>
            <a:rPr lang="de-CH" sz="1200" baseline="0">
              <a:latin typeface="Gill Sans MT" panose="020B0502020104020203" pitchFamily="34" charset="0"/>
            </a:rPr>
            <a:t>Die Ergebnisse werden dank hinterlegten Formeln automatisch kalkuliert. So können Sie vergleichen, wie sich je nach eingetragenen Werten die Liquidität, die Erträge oder die Aufwände verändern. Vergleichen Sie mögliche Variationen mit verschiedenen Werten um ein Gespür für die Zahlen Ihres zukünftigen Unternehmens zu bekommen.</a:t>
          </a:r>
        </a:p>
        <a:p>
          <a:endParaRPr lang="de-CH" sz="1100">
            <a:latin typeface="Gill Sans MT" panose="020B0502020104020203" pitchFamily="34" charset="0"/>
          </a:endParaRPr>
        </a:p>
        <a:p>
          <a:r>
            <a:rPr lang="de-CH" sz="1500" b="1">
              <a:latin typeface="Gill Sans MT" panose="020B0502020104020203" pitchFamily="34" charset="0"/>
            </a:rPr>
            <a:t>Das wichtigste zum Schluss:</a:t>
          </a:r>
        </a:p>
        <a:p>
          <a:endParaRPr lang="de-CH" sz="1100">
            <a:latin typeface="Gill Sans MT" panose="020B0502020104020203" pitchFamily="34" charset="0"/>
          </a:endParaRPr>
        </a:p>
        <a:p>
          <a:r>
            <a:rPr lang="de-CH" sz="1200" b="1">
              <a:latin typeface="Gill Sans MT" panose="020B0502020104020203" pitchFamily="34" charset="0"/>
            </a:rPr>
            <a:t>Nehmen Sie sich genügend Zeit zum Ausfüllen der</a:t>
          </a:r>
          <a:r>
            <a:rPr lang="de-CH" sz="1200" b="1" baseline="0">
              <a:latin typeface="Gill Sans MT" panose="020B0502020104020203" pitchFamily="34" charset="0"/>
            </a:rPr>
            <a:t> Finanzplanung! </a:t>
          </a:r>
          <a:endParaRPr lang="de-CH" sz="1200" b="1">
            <a:latin typeface="Gill Sans MT" panose="020B0502020104020203" pitchFamily="34" charset="0"/>
          </a:endParaRPr>
        </a:p>
      </xdr:txBody>
    </xdr:sp>
    <xdr:clientData/>
  </xdr:oneCellAnchor>
  <xdr:twoCellAnchor editAs="oneCell">
    <xdr:from>
      <xdr:col>0</xdr:col>
      <xdr:colOff>243218</xdr:colOff>
      <xdr:row>22</xdr:row>
      <xdr:rowOff>101176</xdr:rowOff>
    </xdr:from>
    <xdr:to>
      <xdr:col>1</xdr:col>
      <xdr:colOff>47796</xdr:colOff>
      <xdr:row>31</xdr:row>
      <xdr:rowOff>80695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3290" t="3807" r="25619" b="8270"/>
        <a:stretch/>
      </xdr:blipFill>
      <xdr:spPr>
        <a:xfrm>
          <a:off x="243218" y="4054611"/>
          <a:ext cx="656225" cy="1593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280127</xdr:colOff>
      <xdr:row>0</xdr:row>
      <xdr:rowOff>47653</xdr:rowOff>
    </xdr:from>
    <xdr:to>
      <xdr:col>10</xdr:col>
      <xdr:colOff>147320</xdr:colOff>
      <xdr:row>4</xdr:row>
      <xdr:rowOff>18626</xdr:rowOff>
    </xdr:to>
    <xdr:sp macro="" textlink="">
      <xdr:nvSpPr>
        <xdr:cNvPr id="46" name="Textfeld 45">
          <a:extLst>
            <a:ext uri="{FF2B5EF4-FFF2-40B4-BE49-F238E27FC236}">
              <a16:creationId xmlns:a16="http://schemas.microsoft.com/office/drawing/2014/main" id="{00000000-0008-0000-0100-00002E000000}"/>
            </a:ext>
          </a:extLst>
        </xdr:cNvPr>
        <xdr:cNvSpPr txBox="1"/>
      </xdr:nvSpPr>
      <xdr:spPr>
        <a:xfrm>
          <a:off x="2306151" y="47653"/>
          <a:ext cx="5344628" cy="68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3200" b="1">
              <a:latin typeface="Gill Sans MT" panose="020B0502020104020203" pitchFamily="34" charset="0"/>
              <a:ea typeface="Kozuka Gothic Pro B" panose="020B0800000000000000" pitchFamily="34" charset="-128"/>
              <a:cs typeface="Aharoni" panose="02010803020104030203" pitchFamily="2" charset="-79"/>
            </a:rPr>
            <a:t>Finanzplanung Jahr  1</a:t>
          </a:r>
        </a:p>
      </xdr:txBody>
    </xdr:sp>
    <xdr:clientData/>
  </xdr:twoCellAnchor>
  <xdr:twoCellAnchor>
    <xdr:from>
      <xdr:col>9</xdr:col>
      <xdr:colOff>525563</xdr:colOff>
      <xdr:row>40</xdr:row>
      <xdr:rowOff>226225</xdr:rowOff>
    </xdr:from>
    <xdr:to>
      <xdr:col>11</xdr:col>
      <xdr:colOff>495291</xdr:colOff>
      <xdr:row>43</xdr:row>
      <xdr:rowOff>68012</xdr:rowOff>
    </xdr:to>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7177375" y="9486766"/>
          <a:ext cx="1448904" cy="514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1">
              <a:latin typeface="Gill Sans MT" panose="020B0502020104020203" pitchFamily="34" charset="0"/>
            </a:rPr>
            <a:t>Jahresgewinn</a:t>
          </a:r>
        </a:p>
      </xdr:txBody>
    </xdr:sp>
    <xdr:clientData/>
  </xdr:twoCellAnchor>
  <xdr:twoCellAnchor>
    <xdr:from>
      <xdr:col>4</xdr:col>
      <xdr:colOff>21495</xdr:colOff>
      <xdr:row>38</xdr:row>
      <xdr:rowOff>131379</xdr:rowOff>
    </xdr:from>
    <xdr:to>
      <xdr:col>11</xdr:col>
      <xdr:colOff>57807</xdr:colOff>
      <xdr:row>38</xdr:row>
      <xdr:rowOff>138002</xdr:rowOff>
    </xdr:to>
    <xdr:cxnSp macro="">
      <xdr:nvCxnSpPr>
        <xdr:cNvPr id="18" name="Gerader Verbinder 17">
          <a:extLst>
            <a:ext uri="{FF2B5EF4-FFF2-40B4-BE49-F238E27FC236}">
              <a16:creationId xmlns:a16="http://schemas.microsoft.com/office/drawing/2014/main" id="{00000000-0008-0000-0100-000012000000}"/>
            </a:ext>
          </a:extLst>
        </xdr:cNvPr>
        <xdr:cNvCxnSpPr/>
      </xdr:nvCxnSpPr>
      <xdr:spPr>
        <a:xfrm flipH="1">
          <a:off x="3694861" y="8991600"/>
          <a:ext cx="5349291" cy="662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104790</xdr:colOff>
      <xdr:row>40</xdr:row>
      <xdr:rowOff>209937</xdr:rowOff>
    </xdr:from>
    <xdr:to>
      <xdr:col>11</xdr:col>
      <xdr:colOff>25916</xdr:colOff>
      <xdr:row>40</xdr:row>
      <xdr:rowOff>210207</xdr:rowOff>
    </xdr:to>
    <xdr:cxnSp macro="">
      <xdr:nvCxnSpPr>
        <xdr:cNvPr id="20" name="Gerader Verbinder 19">
          <a:extLst>
            <a:ext uri="{FF2B5EF4-FFF2-40B4-BE49-F238E27FC236}">
              <a16:creationId xmlns:a16="http://schemas.microsoft.com/office/drawing/2014/main" id="{00000000-0008-0000-0100-000014000000}"/>
            </a:ext>
          </a:extLst>
        </xdr:cNvPr>
        <xdr:cNvCxnSpPr/>
      </xdr:nvCxnSpPr>
      <xdr:spPr>
        <a:xfrm flipH="1">
          <a:off x="2919708" y="9470478"/>
          <a:ext cx="5237196" cy="27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695773</xdr:colOff>
      <xdr:row>40</xdr:row>
      <xdr:rowOff>156380</xdr:rowOff>
    </xdr:from>
    <xdr:to>
      <xdr:col>11</xdr:col>
      <xdr:colOff>20175</xdr:colOff>
      <xdr:row>40</xdr:row>
      <xdr:rowOff>160730</xdr:rowOff>
    </xdr:to>
    <xdr:cxnSp macro="">
      <xdr:nvCxnSpPr>
        <xdr:cNvPr id="21" name="Gerader Verbinder 20">
          <a:extLst>
            <a:ext uri="{FF2B5EF4-FFF2-40B4-BE49-F238E27FC236}">
              <a16:creationId xmlns:a16="http://schemas.microsoft.com/office/drawing/2014/main" id="{00000000-0008-0000-0100-000015000000}"/>
            </a:ext>
          </a:extLst>
        </xdr:cNvPr>
        <xdr:cNvCxnSpPr/>
      </xdr:nvCxnSpPr>
      <xdr:spPr>
        <a:xfrm flipH="1" flipV="1">
          <a:off x="7347585" y="9416921"/>
          <a:ext cx="803578" cy="435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390670</xdr:colOff>
      <xdr:row>47</xdr:row>
      <xdr:rowOff>18959</xdr:rowOff>
    </xdr:from>
    <xdr:to>
      <xdr:col>10</xdr:col>
      <xdr:colOff>36771</xdr:colOff>
      <xdr:row>62</xdr:row>
      <xdr:rowOff>14613</xdr:rowOff>
    </xdr:to>
    <xdr:graphicFrame macro="">
      <xdr:nvGraphicFramePr>
        <xdr:cNvPr id="29" name="Diagramm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569873</xdr:colOff>
      <xdr:row>11</xdr:row>
      <xdr:rowOff>107578</xdr:rowOff>
    </xdr:from>
    <xdr:to>
      <xdr:col>11</xdr:col>
      <xdr:colOff>704463</xdr:colOff>
      <xdr:row>13</xdr:row>
      <xdr:rowOff>142875</xdr:rowOff>
    </xdr:to>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6599198" y="2174503"/>
          <a:ext cx="2392015" cy="61632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latin typeface="Gill Sans MT" panose="020B0502020104020203" pitchFamily="34" charset="0"/>
            </a:rPr>
            <a:t>Möchten Sie die Startkosten in Ihre Berechnungen (Budget) integrieren?</a:t>
          </a:r>
        </a:p>
      </xdr:txBody>
    </xdr:sp>
    <xdr:clientData/>
  </xdr:twoCellAnchor>
  <mc:AlternateContent xmlns:mc="http://schemas.openxmlformats.org/markup-compatibility/2006">
    <mc:Choice xmlns:a14="http://schemas.microsoft.com/office/drawing/2010/main" Requires="a14">
      <xdr:twoCellAnchor editAs="oneCell">
        <xdr:from>
          <xdr:col>8</xdr:col>
          <xdr:colOff>571500</xdr:colOff>
          <xdr:row>13</xdr:row>
          <xdr:rowOff>146957</xdr:rowOff>
        </xdr:from>
        <xdr:to>
          <xdr:col>11</xdr:col>
          <xdr:colOff>683079</xdr:colOff>
          <xdr:row>14</xdr:row>
          <xdr:rowOff>43543</xdr:rowOff>
        </xdr:to>
        <xdr:sp macro="" textlink="">
          <xdr:nvSpPr>
            <xdr:cNvPr id="7176" name="Dropdown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70088</xdr:colOff>
      <xdr:row>22</xdr:row>
      <xdr:rowOff>321398</xdr:rowOff>
    </xdr:from>
    <xdr:to>
      <xdr:col>3</xdr:col>
      <xdr:colOff>799098</xdr:colOff>
      <xdr:row>30</xdr:row>
      <xdr:rowOff>89647</xdr:rowOff>
    </xdr:to>
    <xdr:sp macro="" textlink="">
      <xdr:nvSpPr>
        <xdr:cNvPr id="7177" name="Textfeld 7176">
          <a:extLst>
            <a:ext uri="{FF2B5EF4-FFF2-40B4-BE49-F238E27FC236}">
              <a16:creationId xmlns:a16="http://schemas.microsoft.com/office/drawing/2014/main" id="{00000000-0008-0000-0100-0000091C0000}"/>
            </a:ext>
          </a:extLst>
        </xdr:cNvPr>
        <xdr:cNvSpPr txBox="1"/>
      </xdr:nvSpPr>
      <xdr:spPr>
        <a:xfrm>
          <a:off x="652794" y="4965116"/>
          <a:ext cx="2172328" cy="1848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2400" b="1">
              <a:latin typeface="Gill Sans MT" panose="020B0502020104020203" pitchFamily="34" charset="0"/>
            </a:rPr>
            <a:t>Budget</a:t>
          </a:r>
        </a:p>
        <a:p>
          <a:pPr algn="l"/>
          <a:r>
            <a:rPr lang="de-CH" sz="1600" b="0">
              <a:latin typeface="Gill Sans MT" panose="020B0502020104020203" pitchFamily="34" charset="0"/>
            </a:rPr>
            <a:t>Verdienen Sie</a:t>
          </a:r>
          <a:r>
            <a:rPr lang="de-CH" sz="1600" b="0" baseline="0">
              <a:latin typeface="Gill Sans MT" panose="020B0502020104020203" pitchFamily="34" charset="0"/>
            </a:rPr>
            <a:t> etwas mit Ihrer Tätigkeit?</a:t>
          </a:r>
          <a:endParaRPr lang="de-CH" sz="1600" b="0">
            <a:latin typeface="Gill Sans MT" panose="020B0502020104020203" pitchFamily="34" charset="0"/>
          </a:endParaRPr>
        </a:p>
      </xdr:txBody>
    </xdr:sp>
    <xdr:clientData/>
  </xdr:twoCellAnchor>
  <xdr:twoCellAnchor>
    <xdr:from>
      <xdr:col>0</xdr:col>
      <xdr:colOff>498763</xdr:colOff>
      <xdr:row>46</xdr:row>
      <xdr:rowOff>95751</xdr:rowOff>
    </xdr:from>
    <xdr:to>
      <xdr:col>3</xdr:col>
      <xdr:colOff>663708</xdr:colOff>
      <xdr:row>54</xdr:row>
      <xdr:rowOff>107576</xdr:rowOff>
    </xdr:to>
    <xdr:sp macro="" textlink="">
      <xdr:nvSpPr>
        <xdr:cNvPr id="47" name="Textfeld 46">
          <a:extLst>
            <a:ext uri="{FF2B5EF4-FFF2-40B4-BE49-F238E27FC236}">
              <a16:creationId xmlns:a16="http://schemas.microsoft.com/office/drawing/2014/main" id="{00000000-0008-0000-0100-00002F000000}"/>
            </a:ext>
          </a:extLst>
        </xdr:cNvPr>
        <xdr:cNvSpPr txBox="1"/>
      </xdr:nvSpPr>
      <xdr:spPr>
        <a:xfrm>
          <a:off x="498763" y="10683069"/>
          <a:ext cx="2190969" cy="190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2400" b="1">
              <a:latin typeface="Gill Sans MT" panose="020B0502020104020203" pitchFamily="34" charset="0"/>
            </a:rPr>
            <a:t>Liquidität</a:t>
          </a:r>
        </a:p>
        <a:p>
          <a:pPr algn="l"/>
          <a:r>
            <a:rPr lang="de-CH" sz="1600" b="0">
              <a:latin typeface="Gill Sans MT" panose="020B0502020104020203" pitchFamily="34" charset="0"/>
            </a:rPr>
            <a:t>Können Sie</a:t>
          </a:r>
          <a:r>
            <a:rPr lang="de-CH" sz="1600" b="0" baseline="0">
              <a:latin typeface="Gill Sans MT" panose="020B0502020104020203" pitchFamily="34" charset="0"/>
            </a:rPr>
            <a:t> Ihre Rechnungen bezahlen?</a:t>
          </a:r>
          <a:endParaRPr lang="de-CH" sz="1600" b="0">
            <a:latin typeface="Gill Sans MT" panose="020B0502020104020203" pitchFamily="34" charset="0"/>
          </a:endParaRPr>
        </a:p>
      </xdr:txBody>
    </xdr:sp>
    <xdr:clientData/>
  </xdr:twoCellAnchor>
  <xdr:twoCellAnchor>
    <xdr:from>
      <xdr:col>9</xdr:col>
      <xdr:colOff>359229</xdr:colOff>
      <xdr:row>23</xdr:row>
      <xdr:rowOff>0</xdr:rowOff>
    </xdr:from>
    <xdr:to>
      <xdr:col>9</xdr:col>
      <xdr:colOff>372032</xdr:colOff>
      <xdr:row>40</xdr:row>
      <xdr:rowOff>206828</xdr:rowOff>
    </xdr:to>
    <xdr:cxnSp macro="">
      <xdr:nvCxnSpPr>
        <xdr:cNvPr id="35" name="Gerader Verbinder 34">
          <a:extLst>
            <a:ext uri="{FF2B5EF4-FFF2-40B4-BE49-F238E27FC236}">
              <a16:creationId xmlns:a16="http://schemas.microsoft.com/office/drawing/2014/main" id="{00000000-0008-0000-0100-000023000000}"/>
            </a:ext>
          </a:extLst>
        </xdr:cNvPr>
        <xdr:cNvCxnSpPr/>
      </xdr:nvCxnSpPr>
      <xdr:spPr>
        <a:xfrm>
          <a:off x="7021286" y="5072743"/>
          <a:ext cx="12803" cy="4484914"/>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421342</xdr:colOff>
      <xdr:row>47</xdr:row>
      <xdr:rowOff>152400</xdr:rowOff>
    </xdr:from>
    <xdr:to>
      <xdr:col>12</xdr:col>
      <xdr:colOff>144242</xdr:colOff>
      <xdr:row>54</xdr:row>
      <xdr:rowOff>35858</xdr:rowOff>
    </xdr:to>
    <xdr:sp macro="" textlink="">
      <xdr:nvSpPr>
        <xdr:cNvPr id="37" name="Textfeld 36">
          <a:extLst>
            <a:ext uri="{FF2B5EF4-FFF2-40B4-BE49-F238E27FC236}">
              <a16:creationId xmlns:a16="http://schemas.microsoft.com/office/drawing/2014/main" id="{00000000-0008-0000-0100-000025000000}"/>
            </a:ext>
          </a:extLst>
        </xdr:cNvPr>
        <xdr:cNvSpPr txBox="1"/>
      </xdr:nvSpPr>
      <xdr:spPr>
        <a:xfrm>
          <a:off x="7924801" y="10963835"/>
          <a:ext cx="1202076" cy="1550894"/>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800" b="1">
            <a:latin typeface="Gill Sans MT" panose="020B0502020104020203" pitchFamily="34" charset="0"/>
          </a:endParaRPr>
        </a:p>
        <a:p>
          <a:r>
            <a:rPr lang="de-CH" sz="1100" b="0">
              <a:latin typeface="Gill Sans MT" panose="020B0502020104020203" pitchFamily="34" charset="0"/>
            </a:rPr>
            <a:t>Liquidität gewährleistet</a:t>
          </a:r>
        </a:p>
        <a:p>
          <a:endParaRPr lang="de-CH" sz="1100" b="0">
            <a:latin typeface="Gill Sans MT" panose="020B0502020104020203" pitchFamily="34" charset="0"/>
          </a:endParaRPr>
        </a:p>
        <a:p>
          <a:r>
            <a:rPr lang="de-CH" sz="1100" b="0">
              <a:latin typeface="Gill Sans MT" panose="020B0502020104020203" pitchFamily="34" charset="0"/>
            </a:rPr>
            <a:t>Liquidität</a:t>
          </a:r>
          <a:r>
            <a:rPr lang="de-CH" sz="1100" b="0" baseline="0">
              <a:latin typeface="Gill Sans MT" panose="020B0502020104020203" pitchFamily="34" charset="0"/>
            </a:rPr>
            <a:t> kritisch</a:t>
          </a:r>
        </a:p>
        <a:p>
          <a:endParaRPr lang="de-CH" sz="1100" b="0" baseline="0">
            <a:latin typeface="Gill Sans MT" panose="020B0502020104020203" pitchFamily="34" charset="0"/>
          </a:endParaRPr>
        </a:p>
        <a:p>
          <a:r>
            <a:rPr lang="de-CH" sz="1100" b="0" baseline="0">
              <a:latin typeface="Gill Sans MT" panose="020B0502020104020203" pitchFamily="34" charset="0"/>
            </a:rPr>
            <a:t>Liquidität nicht gewährleistet</a:t>
          </a:r>
        </a:p>
      </xdr:txBody>
    </xdr:sp>
    <xdr:clientData/>
  </xdr:twoCellAnchor>
  <xdr:twoCellAnchor editAs="oneCell">
    <xdr:from>
      <xdr:col>10</xdr:col>
      <xdr:colOff>27700</xdr:colOff>
      <xdr:row>47</xdr:row>
      <xdr:rowOff>131209</xdr:rowOff>
    </xdr:from>
    <xdr:to>
      <xdr:col>10</xdr:col>
      <xdr:colOff>414478</xdr:colOff>
      <xdr:row>53</xdr:row>
      <xdr:rowOff>182407</xdr:rowOff>
    </xdr:to>
    <xdr:pic>
      <xdr:nvPicPr>
        <xdr:cNvPr id="11" name="Grafi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7398318" y="10979318"/>
          <a:ext cx="386778" cy="1480814"/>
        </a:xfrm>
        <a:prstGeom prst="rect">
          <a:avLst/>
        </a:prstGeom>
      </xdr:spPr>
    </xdr:pic>
    <xdr:clientData/>
  </xdr:twoCellAnchor>
  <xdr:twoCellAnchor editAs="oneCell">
    <xdr:from>
      <xdr:col>0</xdr:col>
      <xdr:colOff>402514</xdr:colOff>
      <xdr:row>9</xdr:row>
      <xdr:rowOff>181998</xdr:rowOff>
    </xdr:from>
    <xdr:to>
      <xdr:col>3</xdr:col>
      <xdr:colOff>659516</xdr:colOff>
      <xdr:row>19</xdr:row>
      <xdr:rowOff>48846</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2514" y="1795645"/>
          <a:ext cx="2283026" cy="2224566"/>
        </a:xfrm>
        <a:prstGeom prst="rect">
          <a:avLst/>
        </a:prstGeom>
      </xdr:spPr>
    </xdr:pic>
    <xdr:clientData/>
  </xdr:twoCellAnchor>
  <xdr:twoCellAnchor editAs="oneCell">
    <xdr:from>
      <xdr:col>0</xdr:col>
      <xdr:colOff>51139</xdr:colOff>
      <xdr:row>27</xdr:row>
      <xdr:rowOff>80372</xdr:rowOff>
    </xdr:from>
    <xdr:to>
      <xdr:col>3</xdr:col>
      <xdr:colOff>787213</xdr:colOff>
      <xdr:row>36</xdr:row>
      <xdr:rowOff>74287</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139" y="6122584"/>
          <a:ext cx="2790673" cy="2261986"/>
        </a:xfrm>
        <a:prstGeom prst="rect">
          <a:avLst/>
        </a:prstGeom>
      </xdr:spPr>
    </xdr:pic>
    <xdr:clientData/>
  </xdr:twoCellAnchor>
  <xdr:twoCellAnchor>
    <xdr:from>
      <xdr:col>1</xdr:col>
      <xdr:colOff>82413</xdr:colOff>
      <xdr:row>4</xdr:row>
      <xdr:rowOff>34386</xdr:rowOff>
    </xdr:from>
    <xdr:to>
      <xdr:col>3</xdr:col>
      <xdr:colOff>813052</xdr:colOff>
      <xdr:row>11</xdr:row>
      <xdr:rowOff>98612</xdr:rowOff>
    </xdr:to>
    <xdr:sp macro="" textlink="">
      <xdr:nvSpPr>
        <xdr:cNvPr id="48" name="Textfeld 47">
          <a:extLst>
            <a:ext uri="{FF2B5EF4-FFF2-40B4-BE49-F238E27FC236}">
              <a16:creationId xmlns:a16="http://schemas.microsoft.com/office/drawing/2014/main" id="{00000000-0008-0000-0100-000030000000}"/>
            </a:ext>
          </a:extLst>
        </xdr:cNvPr>
        <xdr:cNvSpPr txBox="1"/>
      </xdr:nvSpPr>
      <xdr:spPr>
        <a:xfrm>
          <a:off x="665119" y="751562"/>
          <a:ext cx="2173957" cy="1453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2400" b="1">
              <a:latin typeface="Gill Sans MT" panose="020B0502020104020203" pitchFamily="34" charset="0"/>
            </a:rPr>
            <a:t>Ausgangslage</a:t>
          </a:r>
        </a:p>
        <a:p>
          <a:pPr algn="l"/>
          <a:r>
            <a:rPr lang="de-CH" sz="1600" b="0">
              <a:latin typeface="Gill Sans MT" panose="020B0502020104020203" pitchFamily="34" charset="0"/>
            </a:rPr>
            <a:t>Was braucht es, damit Sie loslegen können</a:t>
          </a:r>
          <a:r>
            <a:rPr lang="de-CH" sz="1600" b="0" baseline="0">
              <a:latin typeface="Gill Sans MT" panose="020B0502020104020203" pitchFamily="34" charset="0"/>
            </a:rPr>
            <a:t>?</a:t>
          </a:r>
          <a:endParaRPr lang="de-CH" sz="1600" b="0">
            <a:latin typeface="Gill Sans MT" panose="020B0502020104020203" pitchFamily="34" charset="0"/>
          </a:endParaRPr>
        </a:p>
      </xdr:txBody>
    </xdr:sp>
    <xdr:clientData/>
  </xdr:twoCellAnchor>
  <xdr:twoCellAnchor editAs="oneCell">
    <xdr:from>
      <xdr:col>0</xdr:col>
      <xdr:colOff>0</xdr:colOff>
      <xdr:row>51</xdr:row>
      <xdr:rowOff>166259</xdr:rowOff>
    </xdr:from>
    <xdr:to>
      <xdr:col>4</xdr:col>
      <xdr:colOff>159333</xdr:colOff>
      <xdr:row>60</xdr:row>
      <xdr:rowOff>165709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11911945"/>
          <a:ext cx="3011390" cy="2056850"/>
        </a:xfrm>
        <a:prstGeom prst="rect">
          <a:avLst/>
        </a:prstGeom>
      </xdr:spPr>
    </xdr:pic>
    <xdr:clientData/>
  </xdr:twoCellAnchor>
  <xdr:twoCellAnchor editAs="oneCell">
    <xdr:from>
      <xdr:col>2</xdr:col>
      <xdr:colOff>8965</xdr:colOff>
      <xdr:row>19</xdr:row>
      <xdr:rowOff>233082</xdr:rowOff>
    </xdr:from>
    <xdr:to>
      <xdr:col>3</xdr:col>
      <xdr:colOff>89829</xdr:colOff>
      <xdr:row>22</xdr:row>
      <xdr:rowOff>286336</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17812" y="4025153"/>
          <a:ext cx="771146" cy="886970"/>
        </a:xfrm>
        <a:prstGeom prst="rect">
          <a:avLst/>
        </a:prstGeom>
      </xdr:spPr>
    </xdr:pic>
    <xdr:clientData/>
  </xdr:twoCellAnchor>
  <xdr:twoCellAnchor editAs="oneCell">
    <xdr:from>
      <xdr:col>1</xdr:col>
      <xdr:colOff>587190</xdr:colOff>
      <xdr:row>38</xdr:row>
      <xdr:rowOff>14089</xdr:rowOff>
    </xdr:from>
    <xdr:to>
      <xdr:col>3</xdr:col>
      <xdr:colOff>28870</xdr:colOff>
      <xdr:row>45</xdr:row>
      <xdr:rowOff>86298</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64133" y="8896832"/>
          <a:ext cx="889480" cy="1683294"/>
        </a:xfrm>
        <a:prstGeom prst="rect">
          <a:avLst/>
        </a:prstGeom>
      </xdr:spPr>
    </xdr:pic>
    <xdr:clientData/>
  </xdr:twoCellAnchor>
  <xdr:twoCellAnchor editAs="oneCell">
    <xdr:from>
      <xdr:col>11</xdr:col>
      <xdr:colOff>125698</xdr:colOff>
      <xdr:row>38</xdr:row>
      <xdr:rowOff>136712</xdr:rowOff>
    </xdr:from>
    <xdr:to>
      <xdr:col>12</xdr:col>
      <xdr:colOff>51252</xdr:colOff>
      <xdr:row>41</xdr:row>
      <xdr:rowOff>89471</xdr:rowOff>
    </xdr:to>
    <xdr:pic>
      <xdr:nvPicPr>
        <xdr:cNvPr id="12" name="Grafi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256686" y="8931088"/>
          <a:ext cx="624801" cy="669936"/>
        </a:xfrm>
        <a:prstGeom prst="rect">
          <a:avLst/>
        </a:prstGeom>
      </xdr:spPr>
    </xdr:pic>
    <xdr:clientData/>
  </xdr:twoCellAnchor>
  <xdr:twoCellAnchor>
    <xdr:from>
      <xdr:col>13</xdr:col>
      <xdr:colOff>762000</xdr:colOff>
      <xdr:row>1</xdr:row>
      <xdr:rowOff>163285</xdr:rowOff>
    </xdr:from>
    <xdr:to>
      <xdr:col>21</xdr:col>
      <xdr:colOff>264907</xdr:colOff>
      <xdr:row>26</xdr:row>
      <xdr:rowOff>142875</xdr:rowOff>
    </xdr:to>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10544175" y="344260"/>
          <a:ext cx="6360907" cy="576126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chemeClr val="dk1"/>
              </a:solidFill>
              <a:effectLst/>
              <a:latin typeface="Gill Sans MT" panose="020B0502020104020203" pitchFamily="34" charset="0"/>
              <a:ea typeface="+mn-ea"/>
              <a:cs typeface="+mn-cs"/>
            </a:rPr>
            <a:t>Finanzplanung Jahr 1</a:t>
          </a:r>
          <a:endParaRPr lang="de-CH" sz="16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Mit der Finanzplanung versuchen Sie drei Grundsätzliche Fragen für Ihre Geschäftstätigkeit zu klären:</a:t>
          </a:r>
        </a:p>
        <a:p>
          <a:endParaRPr lang="de-CH" sz="14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	Was braucht es, damit Sie loslegen können?</a:t>
          </a:r>
        </a:p>
        <a:p>
          <a:r>
            <a:rPr lang="de-CH" sz="1400">
              <a:solidFill>
                <a:schemeClr val="dk1"/>
              </a:solidFill>
              <a:effectLst/>
              <a:latin typeface="Gill Sans MT" panose="020B0502020104020203" pitchFamily="34" charset="0"/>
              <a:ea typeface="+mn-ea"/>
              <a:cs typeface="+mn-cs"/>
            </a:rPr>
            <a:t>-	Verdienen Sie etwas mit Ihrer Tätigkeit?</a:t>
          </a:r>
        </a:p>
        <a:p>
          <a:r>
            <a:rPr lang="de-CH" sz="1400">
              <a:solidFill>
                <a:schemeClr val="dk1"/>
              </a:solidFill>
              <a:effectLst/>
              <a:latin typeface="Gill Sans MT" panose="020B0502020104020203" pitchFamily="34" charset="0"/>
              <a:ea typeface="+mn-ea"/>
              <a:cs typeface="+mn-cs"/>
            </a:rPr>
            <a:t>-	Können Sie Ihre Rechnungen bezahlen?</a:t>
          </a:r>
        </a:p>
        <a:p>
          <a:endParaRPr lang="de-CH" sz="1400">
            <a:solidFill>
              <a:schemeClr val="dk1"/>
            </a:solidFill>
            <a:effectLst/>
            <a:latin typeface="Gill Sans MT" panose="020B0502020104020203" pitchFamily="34" charset="0"/>
            <a:ea typeface="+mn-ea"/>
            <a:cs typeface="+mn-cs"/>
          </a:endParaRPr>
        </a:p>
        <a:p>
          <a:r>
            <a:rPr lang="de-CH" sz="1400" b="0">
              <a:solidFill>
                <a:schemeClr val="dk1"/>
              </a:solidFill>
              <a:effectLst/>
              <a:latin typeface="Gill Sans MT" panose="020B0502020104020203" pitchFamily="34" charset="0"/>
              <a:ea typeface="+mn-ea"/>
              <a:cs typeface="+mn-cs"/>
            </a:rPr>
            <a:t>Die Übersicht</a:t>
          </a:r>
          <a:r>
            <a:rPr lang="de-CH" sz="1400" b="0" baseline="0">
              <a:solidFill>
                <a:schemeClr val="dk1"/>
              </a:solidFill>
              <a:effectLst/>
              <a:latin typeface="Gill Sans MT" panose="020B0502020104020203" pitchFamily="34" charset="0"/>
              <a:ea typeface="+mn-ea"/>
              <a:cs typeface="+mn-cs"/>
            </a:rPr>
            <a:t> stellt Ihnen die Antworten auf diese Fragen automatisch zusammen. Alles was Sie dafür tun müssen ist, Ihre Angaben unter "Ausgangslage", "Budget" und "Liquidität" sorgfältig einzutragen.</a:t>
          </a:r>
        </a:p>
        <a:p>
          <a:endParaRPr lang="de-CH" sz="1400" b="0" baseline="0">
            <a:solidFill>
              <a:schemeClr val="dk1"/>
            </a:solidFill>
            <a:effectLst/>
            <a:latin typeface="Gill Sans MT" panose="020B0502020104020203" pitchFamily="34" charset="0"/>
            <a:ea typeface="+mn-ea"/>
            <a:cs typeface="+mn-cs"/>
          </a:endParaRPr>
        </a:p>
        <a:p>
          <a:r>
            <a:rPr lang="de-CH" sz="1400" b="1" baseline="0">
              <a:solidFill>
                <a:schemeClr val="dk1"/>
              </a:solidFill>
              <a:effectLst/>
              <a:latin typeface="Gill Sans MT" panose="020B0502020104020203" pitchFamily="34" charset="0"/>
              <a:ea typeface="+mn-ea"/>
              <a:cs typeface="+mn-cs"/>
            </a:rPr>
            <a:t>Die Übersicht erlaubt Ihnen auf einen Blick kritische Punkte in Ihrer Finanzplanung zu erkennen und Ihre Finanzplanung mit Fachpersonen zu besprechen.</a:t>
          </a:r>
        </a:p>
        <a:p>
          <a:endParaRPr lang="de-CH" sz="1400" baseline="0">
            <a:solidFill>
              <a:schemeClr val="dk1"/>
            </a:solidFill>
            <a:effectLst/>
            <a:latin typeface="Gill Sans MT" panose="020B0502020104020203" pitchFamily="34" charset="0"/>
            <a:ea typeface="+mn-ea"/>
            <a:cs typeface="+mn-cs"/>
          </a:endParaRPr>
        </a:p>
        <a:p>
          <a:endParaRPr lang="de-CH" sz="1400" baseline="0">
            <a:solidFill>
              <a:schemeClr val="dk1"/>
            </a:solidFill>
            <a:effectLst/>
            <a:latin typeface="Gill Sans MT" panose="020B0502020104020203" pitchFamily="34" charset="0"/>
            <a:ea typeface="+mn-ea"/>
            <a:cs typeface="+mn-cs"/>
          </a:endParaRPr>
        </a:p>
        <a:p>
          <a:r>
            <a:rPr lang="de-CH" sz="1600" b="1" i="0">
              <a:solidFill>
                <a:schemeClr val="dk1"/>
              </a:solidFill>
              <a:effectLst/>
              <a:latin typeface="Gill Sans MT" panose="020B0502020104020203" pitchFamily="34" charset="0"/>
              <a:ea typeface="+mn-ea"/>
              <a:cs typeface="+mn-cs"/>
            </a:rPr>
            <a:t>Glossar: </a:t>
          </a:r>
          <a:endParaRPr lang="de-CH" sz="1600" i="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Startkosten:	</a:t>
          </a:r>
          <a:r>
            <a:rPr lang="de-CH" sz="1400" b="0" i="1">
              <a:solidFill>
                <a:schemeClr val="dk1"/>
              </a:solidFill>
              <a:effectLst/>
              <a:latin typeface="Gill Sans MT" panose="020B0502020104020203" pitchFamily="34" charset="0"/>
              <a:ea typeface="+mn-ea"/>
              <a:cs typeface="+mn-cs"/>
            </a:rPr>
            <a:t>Alle Kosten die vor der Aufnahme der Geschäftstätigkeit 		anfallen</a:t>
          </a:r>
          <a:br>
            <a:rPr lang="de-CH" sz="1400" b="1" i="1">
              <a:solidFill>
                <a:schemeClr val="dk1"/>
              </a:solidFill>
              <a:effectLst/>
              <a:latin typeface="Gill Sans MT" panose="020B0502020104020203" pitchFamily="34" charset="0"/>
              <a:ea typeface="+mn-ea"/>
              <a:cs typeface="+mn-cs"/>
            </a:rPr>
          </a:br>
          <a:r>
            <a:rPr lang="de-CH" sz="1400" b="1" i="1">
              <a:solidFill>
                <a:schemeClr val="dk1"/>
              </a:solidFill>
              <a:effectLst/>
              <a:latin typeface="Gill Sans MT" panose="020B0502020104020203" pitchFamily="34" charset="0"/>
              <a:ea typeface="+mn-ea"/>
              <a:cs typeface="+mn-cs"/>
            </a:rPr>
            <a:t>Startkapital:	</a:t>
          </a:r>
          <a:r>
            <a:rPr lang="de-CH" sz="1400" b="0" i="1">
              <a:solidFill>
                <a:schemeClr val="dk1"/>
              </a:solidFill>
              <a:effectLst/>
              <a:latin typeface="Gill Sans MT" panose="020B0502020104020203" pitchFamily="34" charset="0"/>
              <a:ea typeface="+mn-ea"/>
              <a:cs typeface="+mn-cs"/>
            </a:rPr>
            <a:t>Geld das der Firma bei Aufnahme der Geschäftstätigkeit zur 		Verfügung steht</a:t>
          </a:r>
        </a:p>
        <a:p>
          <a:r>
            <a:rPr lang="de-CH" sz="1400" b="1" i="1">
              <a:solidFill>
                <a:schemeClr val="dk1"/>
              </a:solidFill>
              <a:effectLst/>
              <a:latin typeface="Gill Sans MT" panose="020B0502020104020203" pitchFamily="34" charset="0"/>
              <a:ea typeface="+mn-ea"/>
              <a:cs typeface="+mn-cs"/>
            </a:rPr>
            <a:t>Q1-Q4</a:t>
          </a:r>
          <a:r>
            <a:rPr lang="de-CH" sz="1400" i="1">
              <a:solidFill>
                <a:schemeClr val="dk1"/>
              </a:solidFill>
              <a:effectLst/>
              <a:latin typeface="Gill Sans MT" panose="020B0502020104020203" pitchFamily="34" charset="0"/>
              <a:ea typeface="+mn-ea"/>
              <a:cs typeface="+mn-cs"/>
            </a:rPr>
            <a:t>:		Quartal 1 - Quartal 4, Zeitperiode in der Ihre</a:t>
          </a:r>
          <a:r>
            <a:rPr lang="de-CH" sz="1400" i="1" baseline="0">
              <a:solidFill>
                <a:schemeClr val="dk1"/>
              </a:solidFill>
              <a:effectLst/>
              <a:latin typeface="Gill Sans MT" panose="020B0502020104020203" pitchFamily="34" charset="0"/>
              <a:ea typeface="+mn-ea"/>
              <a:cs typeface="+mn-cs"/>
            </a:rPr>
            <a:t> Finanzen 		betrachtet werden </a:t>
          </a:r>
          <a:r>
            <a:rPr lang="de-CH" sz="1400" i="1">
              <a:solidFill>
                <a:schemeClr val="dk1"/>
              </a:solidFill>
              <a:effectLst/>
              <a:latin typeface="Gill Sans MT" panose="020B0502020104020203" pitchFamily="34" charset="0"/>
              <a:ea typeface="+mn-ea"/>
              <a:cs typeface="+mn-cs"/>
            </a:rPr>
            <a:t>in der Regel 3 Monate eines Jahres, </a:t>
          </a:r>
        </a:p>
        <a:p>
          <a:r>
            <a:rPr lang="de-CH" sz="1400" i="1">
              <a:solidFill>
                <a:schemeClr val="dk1"/>
              </a:solidFill>
              <a:effectLst/>
              <a:latin typeface="Gill Sans MT" panose="020B0502020104020203" pitchFamily="34" charset="0"/>
              <a:ea typeface="+mn-ea"/>
              <a:cs typeface="+mn-cs"/>
            </a:rPr>
            <a:t>		z.B. 1. Januar- 31. März</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Start:</a:t>
          </a:r>
          <a:r>
            <a:rPr lang="de-CH" sz="1400" i="1">
              <a:solidFill>
                <a:schemeClr val="dk1"/>
              </a:solidFill>
              <a:effectLst/>
              <a:latin typeface="Gill Sans MT" panose="020B0502020104020203" pitchFamily="34" charset="0"/>
              <a:ea typeface="+mn-ea"/>
              <a:cs typeface="+mn-cs"/>
            </a:rPr>
            <a:t>		Zeitpunkt des Geschäftsbeginns (Startkapital - Startkosten)</a:t>
          </a:r>
          <a:endParaRPr lang="de-CH" sz="1400">
            <a:solidFill>
              <a:schemeClr val="dk1"/>
            </a:solidFill>
            <a:effectLst/>
            <a:latin typeface="Gill Sans MT" panose="020B0502020104020203" pitchFamily="34" charset="0"/>
            <a:ea typeface="+mn-ea"/>
            <a:cs typeface="+mn-cs"/>
          </a:endParaRPr>
        </a:p>
        <a:p>
          <a:endParaRPr lang="de-CH" sz="1100"/>
        </a:p>
      </xdr:txBody>
    </xdr:sp>
    <xdr:clientData/>
  </xdr:twoCellAnchor>
  <xdr:twoCellAnchor>
    <xdr:from>
      <xdr:col>3</xdr:col>
      <xdr:colOff>794656</xdr:colOff>
      <xdr:row>22</xdr:row>
      <xdr:rowOff>185057</xdr:rowOff>
    </xdr:from>
    <xdr:to>
      <xdr:col>11</xdr:col>
      <xdr:colOff>54428</xdr:colOff>
      <xdr:row>32</xdr:row>
      <xdr:rowOff>180110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35858</xdr:colOff>
      <xdr:row>5</xdr:row>
      <xdr:rowOff>143435</xdr:rowOff>
    </xdr:from>
    <xdr:to>
      <xdr:col>12</xdr:col>
      <xdr:colOff>8963</xdr:colOff>
      <xdr:row>9</xdr:row>
      <xdr:rowOff>107577</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2893358" y="1048310"/>
          <a:ext cx="6107205" cy="68804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a:latin typeface="Gill Sans MT" panose="020B0502020104020203" pitchFamily="34" charset="0"/>
            </a:rPr>
            <a:t>Hier finden Sie</a:t>
          </a:r>
          <a:r>
            <a:rPr lang="de-CH" sz="1400" baseline="0">
              <a:latin typeface="Gill Sans MT" panose="020B0502020104020203" pitchFamily="34" charset="0"/>
            </a:rPr>
            <a:t> die Zusammenfassung der Zahlen, die sie unter "Ausgangslage", "Budget" und "Liquidität" eingetragen haben.</a:t>
          </a:r>
          <a:endParaRPr lang="de-CH" sz="1400">
            <a:latin typeface="Gill Sans MT" panose="020B05020201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34908</xdr:rowOff>
    </xdr:from>
    <xdr:to>
      <xdr:col>12</xdr:col>
      <xdr:colOff>793531</xdr:colOff>
      <xdr:row>15</xdr:row>
      <xdr:rowOff>210958</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8965324" y="712825"/>
          <a:ext cx="5554717" cy="3471043"/>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chemeClr val="dk1"/>
              </a:solidFill>
              <a:effectLst/>
              <a:latin typeface="Gill Sans MT" panose="020B0502020104020203" pitchFamily="34" charset="0"/>
              <a:ea typeface="+mn-ea"/>
              <a:cs typeface="+mn-cs"/>
            </a:rPr>
            <a:t>Ausgangslage</a:t>
          </a:r>
          <a:endParaRPr lang="de-CH" sz="16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Die Ausgangslage stellt die Kosten (Startkosten) und das verfügbare Kapital vor Aufnahme Ihrer Geschäftstätigkeit (Startkapital) dar. Diese beiden Zahlen bilden die Startgrundlage für weiterführende finanzielle Berechnungen und Prognosen.</a:t>
          </a:r>
        </a:p>
        <a:p>
          <a:endParaRPr lang="de-CH" sz="1400">
            <a:solidFill>
              <a:schemeClr val="dk1"/>
            </a:solidFill>
            <a:effectLst/>
            <a:latin typeface="Gill Sans MT" panose="020B0502020104020203" pitchFamily="34" charset="0"/>
            <a:ea typeface="+mn-ea"/>
            <a:cs typeface="+mn-cs"/>
          </a:endParaRPr>
        </a:p>
        <a:p>
          <a:r>
            <a:rPr lang="de-CH" sz="1400" b="1">
              <a:solidFill>
                <a:schemeClr val="dk1"/>
              </a:solidFill>
              <a:effectLst/>
              <a:latin typeface="Gill Sans MT" panose="020B0502020104020203" pitchFamily="34" charset="0"/>
              <a:ea typeface="+mn-ea"/>
              <a:cs typeface="+mn-cs"/>
            </a:rPr>
            <a:t>Tragen Sie Ihre Zahlen in die Tabelle ein und ergänzen Sie fehlende Elemente!</a:t>
          </a:r>
        </a:p>
        <a:p>
          <a:endParaRPr lang="de-CH" sz="1400">
            <a:solidFill>
              <a:schemeClr val="dk1"/>
            </a:solidFill>
            <a:effectLst/>
            <a:latin typeface="Gill Sans MT" panose="020B0502020104020203" pitchFamily="34" charset="0"/>
            <a:ea typeface="+mn-ea"/>
            <a:cs typeface="+mn-cs"/>
          </a:endParaRPr>
        </a:p>
        <a:p>
          <a:r>
            <a:rPr lang="de-CH" sz="1600" b="1" i="0">
              <a:solidFill>
                <a:schemeClr val="dk1"/>
              </a:solidFill>
              <a:effectLst/>
              <a:latin typeface="Gill Sans MT" panose="020B0502020104020203" pitchFamily="34" charset="0"/>
              <a:ea typeface="+mn-ea"/>
              <a:cs typeface="+mn-cs"/>
            </a:rPr>
            <a:t>Glossar:</a:t>
          </a:r>
          <a:br>
            <a:rPr lang="de-CH" sz="1400">
              <a:solidFill>
                <a:schemeClr val="dk1"/>
              </a:solidFill>
              <a:effectLst/>
              <a:latin typeface="Gill Sans MT" panose="020B0502020104020203" pitchFamily="34" charset="0"/>
              <a:ea typeface="+mn-ea"/>
              <a:cs typeface="+mn-cs"/>
            </a:rPr>
          </a:br>
          <a:r>
            <a:rPr lang="de-CH" sz="1400" b="1" i="1">
              <a:solidFill>
                <a:schemeClr val="dk1"/>
              </a:solidFill>
              <a:effectLst/>
              <a:latin typeface="Gill Sans MT" panose="020B0502020104020203" pitchFamily="34" charset="0"/>
              <a:ea typeface="+mn-ea"/>
              <a:cs typeface="+mn-cs"/>
            </a:rPr>
            <a:t>Startkosten:</a:t>
          </a:r>
          <a:r>
            <a:rPr lang="de-CH" sz="1400" i="1">
              <a:solidFill>
                <a:schemeClr val="dk1"/>
              </a:solidFill>
              <a:effectLst/>
              <a:latin typeface="Gill Sans MT" panose="020B0502020104020203" pitchFamily="34" charset="0"/>
              <a:ea typeface="+mn-ea"/>
              <a:cs typeface="+mn-cs"/>
            </a:rPr>
            <a:t>	Alle Kosten die vor der Aufnahme der 			Geschäftstätigkeit anfallen</a:t>
          </a:r>
          <a:br>
            <a:rPr lang="de-CH" sz="1400">
              <a:solidFill>
                <a:schemeClr val="dk1"/>
              </a:solidFill>
              <a:effectLst/>
              <a:latin typeface="Gill Sans MT" panose="020B0502020104020203" pitchFamily="34" charset="0"/>
              <a:ea typeface="+mn-ea"/>
              <a:cs typeface="+mn-cs"/>
            </a:rPr>
          </a:br>
          <a:r>
            <a:rPr lang="de-CH" sz="1400" b="1" i="1">
              <a:solidFill>
                <a:schemeClr val="dk1"/>
              </a:solidFill>
              <a:effectLst/>
              <a:latin typeface="Gill Sans MT" panose="020B0502020104020203" pitchFamily="34" charset="0"/>
              <a:ea typeface="+mn-ea"/>
              <a:cs typeface="+mn-cs"/>
            </a:rPr>
            <a:t>Startkapital</a:t>
          </a:r>
          <a:r>
            <a:rPr lang="de-CH" sz="1400" i="1">
              <a:solidFill>
                <a:schemeClr val="dk1"/>
              </a:solidFill>
              <a:effectLst/>
              <a:latin typeface="Gill Sans MT" panose="020B0502020104020203" pitchFamily="34" charset="0"/>
              <a:ea typeface="+mn-ea"/>
              <a:cs typeface="+mn-cs"/>
            </a:rPr>
            <a:t>:	Geld das der Firma bei Aufnahme der 			Geschäftstätigkeit zur Verfügung steht</a:t>
          </a:r>
          <a:endParaRPr lang="de-CH" sz="1400">
            <a:solidFill>
              <a:schemeClr val="dk1"/>
            </a:solidFill>
            <a:effectLst/>
            <a:latin typeface="Gill Sans MT" panose="020B0502020104020203" pitchFamily="34" charset="0"/>
            <a:ea typeface="+mn-ea"/>
            <a:cs typeface="+mn-cs"/>
          </a:endParaRPr>
        </a:p>
        <a:p>
          <a:endParaRPr lang="de-CH" sz="1100"/>
        </a:p>
      </xdr:txBody>
    </xdr:sp>
    <xdr:clientData/>
  </xdr:twoCellAnchor>
  <xdr:twoCellAnchor editAs="oneCell">
    <xdr:from>
      <xdr:col>5</xdr:col>
      <xdr:colOff>928255</xdr:colOff>
      <xdr:row>2</xdr:row>
      <xdr:rowOff>12568</xdr:rowOff>
    </xdr:from>
    <xdr:to>
      <xdr:col>13</xdr:col>
      <xdr:colOff>4415</xdr:colOff>
      <xdr:row>15</xdr:row>
      <xdr:rowOff>180110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936182" y="691441"/>
          <a:ext cx="5537574" cy="3506487"/>
        </a:xfrm>
        <a:prstGeom prst="rect">
          <a:avLst/>
        </a:prstGeom>
      </xdr:spPr>
    </xdr:pic>
    <xdr:clientData/>
  </xdr:twoCellAnchor>
  <xdr:twoCellAnchor editAs="oneCell">
    <xdr:from>
      <xdr:col>4</xdr:col>
      <xdr:colOff>84697</xdr:colOff>
      <xdr:row>0</xdr:row>
      <xdr:rowOff>174172</xdr:rowOff>
    </xdr:from>
    <xdr:to>
      <xdr:col>4</xdr:col>
      <xdr:colOff>1351189</xdr:colOff>
      <xdr:row>0</xdr:row>
      <xdr:rowOff>1420524</xdr:rowOff>
    </xdr:to>
    <xdr:pic>
      <xdr:nvPicPr>
        <xdr:cNvPr id="9" name="Grafik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3211" y="174172"/>
          <a:ext cx="1276017" cy="1246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609600</xdr:colOff>
      <xdr:row>2</xdr:row>
      <xdr:rowOff>0</xdr:rowOff>
    </xdr:from>
    <xdr:to>
      <xdr:col>39</xdr:col>
      <xdr:colOff>10885</xdr:colOff>
      <xdr:row>27</xdr:row>
      <xdr:rowOff>9291</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35038990" y="1793488"/>
          <a:ext cx="8879822" cy="6374779"/>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chemeClr val="dk1"/>
              </a:solidFill>
              <a:effectLst/>
              <a:latin typeface="Gill Sans MT" panose="020B0502020104020203" pitchFamily="34" charset="0"/>
              <a:ea typeface="+mn-ea"/>
              <a:cs typeface="+mn-cs"/>
            </a:rPr>
            <a:t>Budget</a:t>
          </a:r>
          <a:endParaRPr lang="de-CH" sz="1600">
            <a:solidFill>
              <a:schemeClr val="dk1"/>
            </a:solidFill>
            <a:effectLst/>
            <a:latin typeface="Gill Sans MT" panose="020B0502020104020203" pitchFamily="34" charset="0"/>
            <a:ea typeface="+mn-ea"/>
            <a:cs typeface="+mn-cs"/>
          </a:endParaRPr>
        </a:p>
        <a:p>
          <a:r>
            <a:rPr lang="de-CH" sz="1400" b="0">
              <a:solidFill>
                <a:schemeClr val="dk1"/>
              </a:solidFill>
              <a:effectLst/>
              <a:latin typeface="Gill Sans MT" panose="020B0502020104020203" pitchFamily="34" charset="0"/>
              <a:ea typeface="+mn-ea"/>
              <a:cs typeface="+mn-cs"/>
            </a:rPr>
            <a:t>Das Budget ist ein Planungsinstrument, das Kosten und Erträge Ihres Unternehmens gegenüberstellt. Damit können Sie abschätzen, ob Sie mit Ihrem Geschäft für die betrachtete Zeitperiode Geld verdienen oder verlieren werden.</a:t>
          </a:r>
        </a:p>
        <a:p>
          <a:r>
            <a:rPr lang="de-CH" sz="1400" b="0">
              <a:solidFill>
                <a:schemeClr val="dk1"/>
              </a:solidFill>
              <a:effectLst/>
              <a:latin typeface="Gill Sans MT" panose="020B0502020104020203" pitchFamily="34" charset="0"/>
              <a:ea typeface="+mn-ea"/>
              <a:cs typeface="+mn-cs"/>
            </a:rPr>
            <a:t>Die Budgetierung erfolgt stets für die Zukunft, also für kommende Geschäftsjahre oder -monate. Wie genau Ihr Budget stimmt, ist abhängig davon, wie gut Sie Ihre Situation einschätzen können. Also wie hoch Sie Ihre Kosten und Ihre Erträge für die kommende Zeitperiode einschätzen. Je grösser die Zeitspanne (z.B. mehrere Jahre) desto ungenauer die Prognosesicherheit. </a:t>
          </a:r>
        </a:p>
        <a:p>
          <a:r>
            <a:rPr lang="de-CH" sz="1400" b="0">
              <a:solidFill>
                <a:schemeClr val="dk1"/>
              </a:solidFill>
              <a:effectLst/>
              <a:latin typeface="Gill Sans MT" panose="020B0502020104020203" pitchFamily="34" charset="0"/>
              <a:ea typeface="+mn-ea"/>
              <a:cs typeface="+mn-cs"/>
            </a:rPr>
            <a:t>Um Abzuschätzen ob Ihre Geschäftsidee eine finanzieller Erfolg werden kann, empfehlen wir mindestens für das erste Geschäftsjahr ein Budget zu erstellen.</a:t>
          </a:r>
        </a:p>
        <a:p>
          <a:endParaRPr lang="de-CH" sz="1400" b="0">
            <a:solidFill>
              <a:schemeClr val="dk1"/>
            </a:solidFill>
            <a:effectLst/>
            <a:latin typeface="Gill Sans MT" panose="020B0502020104020203" pitchFamily="34" charset="0"/>
            <a:ea typeface="+mn-ea"/>
            <a:cs typeface="+mn-cs"/>
          </a:endParaRPr>
        </a:p>
        <a:p>
          <a:r>
            <a:rPr lang="de-CH" sz="1400" b="1">
              <a:solidFill>
                <a:schemeClr val="dk1"/>
              </a:solidFill>
              <a:effectLst/>
              <a:latin typeface="Gill Sans MT" panose="020B0502020104020203" pitchFamily="34" charset="0"/>
              <a:ea typeface="+mn-ea"/>
              <a:cs typeface="+mn-cs"/>
            </a:rPr>
            <a:t>Tragen Sie Ihre Zahlen in die Tabelle ein und ergänzen Sie fehlende Elemente!</a:t>
          </a:r>
        </a:p>
        <a:p>
          <a:endParaRPr lang="de-CH" sz="1400">
            <a:solidFill>
              <a:schemeClr val="dk1"/>
            </a:solidFill>
            <a:effectLst/>
            <a:latin typeface="Gill Sans MT" panose="020B0502020104020203" pitchFamily="34" charset="0"/>
            <a:ea typeface="+mn-ea"/>
            <a:cs typeface="+mn-cs"/>
          </a:endParaRPr>
        </a:p>
        <a:p>
          <a:r>
            <a:rPr lang="de-CH" sz="1600" b="1" i="0">
              <a:solidFill>
                <a:schemeClr val="dk1"/>
              </a:solidFill>
              <a:effectLst/>
              <a:latin typeface="Gill Sans MT" panose="020B0502020104020203" pitchFamily="34" charset="0"/>
              <a:ea typeface="+mn-ea"/>
              <a:cs typeface="+mn-cs"/>
            </a:rPr>
            <a:t>Glossar:</a:t>
          </a:r>
          <a:endParaRPr lang="de-CH" sz="1600" i="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Q1-Q4:			</a:t>
          </a:r>
          <a:r>
            <a:rPr lang="de-CH" sz="1400" i="1">
              <a:solidFill>
                <a:schemeClr val="dk1"/>
              </a:solidFill>
              <a:effectLst/>
              <a:latin typeface="Gill Sans MT" panose="020B0502020104020203" pitchFamily="34" charset="0"/>
              <a:ea typeface="+mn-ea"/>
              <a:cs typeface="+mn-cs"/>
            </a:rPr>
            <a:t>Quartal 1 - Quartal 4 (Zeitperiode für die das Budget erstellt wird) in der Regel 3 				Monate eines Jahres, z.B. 1. Januar- 31. März</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Kosten Personal</a:t>
          </a:r>
          <a:r>
            <a:rPr lang="de-CH" sz="1400" i="1">
              <a:solidFill>
                <a:schemeClr val="dk1"/>
              </a:solidFill>
              <a:effectLst/>
              <a:latin typeface="Gill Sans MT" panose="020B0502020104020203" pitchFamily="34" charset="0"/>
              <a:ea typeface="+mn-ea"/>
              <a:cs typeface="+mn-cs"/>
            </a:rPr>
            <a:t>:		Kosten die für Löhne; Sozialversicherungen und Ausbildung des Personals anfallen</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Kosten Büro</a:t>
          </a:r>
          <a:r>
            <a:rPr lang="de-CH" sz="1400" i="1">
              <a:solidFill>
                <a:schemeClr val="dk1"/>
              </a:solidFill>
              <a:effectLst/>
              <a:latin typeface="Gill Sans MT" panose="020B0502020104020203" pitchFamily="34" charset="0"/>
              <a:ea typeface="+mn-ea"/>
              <a:cs typeface="+mn-cs"/>
            </a:rPr>
            <a:t>:		Kosten die für den Betrieb des Firmenbüros anfallen, wie Miete, Büromöbel und 				-material, Telefon, Internet, usw.</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Kosten Marketing:</a:t>
          </a:r>
          <a:r>
            <a:rPr lang="de-CH" sz="1400" i="1">
              <a:solidFill>
                <a:schemeClr val="dk1"/>
              </a:solidFill>
              <a:effectLst/>
              <a:latin typeface="Gill Sans MT" panose="020B0502020104020203" pitchFamily="34" charset="0"/>
              <a:ea typeface="+mn-ea"/>
              <a:cs typeface="+mn-cs"/>
            </a:rPr>
            <a:t>		Kosten die für Marketingzwecke ausgegeben werden, wie Internetseite, Prospekte, 			Ausstellungen, Social Media, usw.</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Kosten Verschiedenes:</a:t>
          </a:r>
          <a:r>
            <a:rPr lang="de-CH" sz="1400" i="1">
              <a:solidFill>
                <a:schemeClr val="dk1"/>
              </a:solidFill>
              <a:effectLst/>
              <a:latin typeface="Gill Sans MT" panose="020B0502020104020203" pitchFamily="34" charset="0"/>
              <a:ea typeface="+mn-ea"/>
              <a:cs typeface="+mn-cs"/>
            </a:rPr>
            <a:t>		Kosten für Versicherungen, Treuhandkosten, Energie (Strom, Brennstoffe,...), 				Rückstellungen, Abschreibungen, usw.</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Kosten Logistik:</a:t>
          </a:r>
          <a:r>
            <a:rPr lang="de-CH" sz="1400" i="1">
              <a:solidFill>
                <a:schemeClr val="dk1"/>
              </a:solidFill>
              <a:effectLst/>
              <a:latin typeface="Gill Sans MT" panose="020B0502020104020203" pitchFamily="34" charset="0"/>
              <a:ea typeface="+mn-ea"/>
              <a:cs typeface="+mn-cs"/>
            </a:rPr>
            <a:t>		Kosten die für den Transport Ihrer Produkte anfallen</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Erträge:</a:t>
          </a:r>
          <a:r>
            <a:rPr lang="de-CH" sz="1400" i="1">
              <a:solidFill>
                <a:schemeClr val="dk1"/>
              </a:solidFill>
              <a:effectLst/>
              <a:latin typeface="Gill Sans MT" panose="020B0502020104020203" pitchFamily="34" charset="0"/>
              <a:ea typeface="+mn-ea"/>
              <a:cs typeface="+mn-cs"/>
            </a:rPr>
            <a:t>			Einnahmen aus dem Verkauf Ihrer Produkte oder Dienstleistungen, 					Mieteinnahmen, etc.</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Quartals-/Jahresgewinn:	</a:t>
          </a:r>
          <a:r>
            <a:rPr lang="de-CH" sz="1400" i="1">
              <a:solidFill>
                <a:schemeClr val="dk1"/>
              </a:solidFill>
              <a:effectLst/>
              <a:latin typeface="Gill Sans MT" panose="020B0502020104020203" pitchFamily="34" charset="0"/>
              <a:ea typeface="+mn-ea"/>
              <a:cs typeface="+mn-cs"/>
            </a:rPr>
            <a:t>Gewinn, den ein Unternehmen über die Zeitperiode eines Quartals / Jahres 				erwirtschaftet hat. Ein negativer Quartals- / Jahresgewinn wird als Verlust bezeichnet.</a:t>
          </a:r>
          <a:endParaRPr lang="de-CH" sz="1400">
            <a:solidFill>
              <a:schemeClr val="dk1"/>
            </a:solidFill>
            <a:effectLst/>
            <a:latin typeface="Gill Sans MT" panose="020B0502020104020203" pitchFamily="34" charset="0"/>
            <a:ea typeface="+mn-ea"/>
            <a:cs typeface="+mn-cs"/>
          </a:endParaRPr>
        </a:p>
        <a:p>
          <a:br>
            <a:rPr lang="de-CH" sz="1100">
              <a:solidFill>
                <a:schemeClr val="dk1"/>
              </a:solidFill>
              <a:effectLst/>
              <a:latin typeface="+mn-lt"/>
              <a:ea typeface="+mn-ea"/>
              <a:cs typeface="+mn-cs"/>
            </a:rPr>
          </a:br>
          <a:endParaRPr lang="de-CH" sz="1100"/>
        </a:p>
      </xdr:txBody>
    </xdr:sp>
    <xdr:clientData/>
  </xdr:twoCellAnchor>
  <xdr:twoCellAnchor editAs="oneCell">
    <xdr:from>
      <xdr:col>3</xdr:col>
      <xdr:colOff>269488</xdr:colOff>
      <xdr:row>0</xdr:row>
      <xdr:rowOff>74342</xdr:rowOff>
    </xdr:from>
    <xdr:to>
      <xdr:col>4</xdr:col>
      <xdr:colOff>910683</xdr:colOff>
      <xdr:row>1</xdr:row>
      <xdr:rowOff>883</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5805" y="74342"/>
          <a:ext cx="1765610" cy="14410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1235529</xdr:colOff>
      <xdr:row>3</xdr:row>
      <xdr:rowOff>244927</xdr:rowOff>
    </xdr:from>
    <xdr:to>
      <xdr:col>15</xdr:col>
      <xdr:colOff>511629</xdr:colOff>
      <xdr:row>33</xdr:row>
      <xdr:rowOff>238125</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13151304" y="2302327"/>
          <a:ext cx="6353175" cy="761319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chemeClr val="dk1"/>
              </a:solidFill>
              <a:effectLst/>
              <a:latin typeface="Gill Sans MT" panose="020B0502020104020203" pitchFamily="34" charset="0"/>
              <a:ea typeface="+mn-ea"/>
              <a:cs typeface="+mn-cs"/>
            </a:rPr>
            <a:t>Liquidität</a:t>
          </a:r>
          <a:endParaRPr lang="de-CH" sz="16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Liquidität bezeichnet die frei verfügbare Geldmenge mit der Sie z.B. laufende Rechnungen bezahlen und Investitionen tätigen können. Die Liquiditätsplanung zeigt also mehr oder weniger den Inhalt Ihres "Firmenportemonnaies" über einen bestimmten Zeitraum auf.</a:t>
          </a:r>
        </a:p>
        <a:p>
          <a:endParaRPr lang="de-CH" sz="14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Die Liquidität ist abhängig von Ihren Verkäufen und Zahlungsmoral Ihrer Kundschaft so wie den Rechnungen die Sie bezahlen müssen. Beim Ausfüllen der Liquiditätsplanung werden Sie bemerken, dass es unter Umständen mehrere Monate dauern kann, bis das in Rechnung gestellte Geld tatsächlich auf Ihrem Konto ist. In dieser Zeit kann es sein, dass mehr Geld von Ihrem Konto abfliesst, als dazu kommt. Das kann zu Liquiditätsproblemen führen.</a:t>
          </a:r>
        </a:p>
        <a:p>
          <a:endParaRPr lang="de-CH" sz="14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Ziel der Liquiditätsplanung ist die Sicherstellung der jederzeit verfügbaren Liquidität. Damit beugen Sie etwaigen Krisen vor, die durch Zahlungsunfähigkeit bis zur Insolvenz führen können. </a:t>
          </a:r>
        </a:p>
        <a:p>
          <a:endParaRPr lang="de-CH" sz="1400">
            <a:solidFill>
              <a:schemeClr val="dk1"/>
            </a:solidFill>
            <a:effectLst/>
            <a:latin typeface="Gill Sans MT" panose="020B0502020104020203" pitchFamily="34" charset="0"/>
            <a:ea typeface="+mn-ea"/>
            <a:cs typeface="+mn-cs"/>
          </a:endParaRPr>
        </a:p>
        <a:p>
          <a:r>
            <a:rPr lang="de-CH" sz="1400" b="1">
              <a:solidFill>
                <a:schemeClr val="dk1"/>
              </a:solidFill>
              <a:effectLst/>
              <a:latin typeface="Gill Sans MT" panose="020B0502020104020203" pitchFamily="34" charset="0"/>
              <a:ea typeface="+mn-ea"/>
              <a:cs typeface="+mn-cs"/>
            </a:rPr>
            <a:t>Tragen Sie Ihre Zahlen in die Tabelle ein und ergänzen Sie fehlende Elemente!</a:t>
          </a:r>
        </a:p>
        <a:p>
          <a:endParaRPr lang="de-CH" sz="1400">
            <a:solidFill>
              <a:schemeClr val="dk1"/>
            </a:solidFill>
            <a:effectLst/>
            <a:latin typeface="Gill Sans MT" panose="020B0502020104020203" pitchFamily="34" charset="0"/>
            <a:ea typeface="+mn-ea"/>
            <a:cs typeface="+mn-cs"/>
          </a:endParaRPr>
        </a:p>
        <a:p>
          <a:r>
            <a:rPr lang="de-CH" sz="1400">
              <a:solidFill>
                <a:schemeClr val="dk1"/>
              </a:solidFill>
              <a:effectLst/>
              <a:latin typeface="Gill Sans MT" panose="020B0502020104020203" pitchFamily="34" charset="0"/>
              <a:ea typeface="+mn-ea"/>
              <a:cs typeface="+mn-cs"/>
            </a:rPr>
            <a:t>Folgende Fragen können hilfreich sein:</a:t>
          </a:r>
        </a:p>
        <a:p>
          <a:r>
            <a:rPr lang="de-CH" sz="1400" i="1">
              <a:solidFill>
                <a:schemeClr val="dk1"/>
              </a:solidFill>
              <a:effectLst/>
              <a:latin typeface="Gill Sans MT" panose="020B0502020104020203" pitchFamily="34" charset="0"/>
              <a:ea typeface="+mn-ea"/>
              <a:cs typeface="+mn-cs"/>
            </a:rPr>
            <a:t>-Habe ich genug Liquidität für kommende Ausgaben?</a:t>
          </a:r>
          <a:br>
            <a:rPr lang="de-CH" sz="1400">
              <a:solidFill>
                <a:schemeClr val="dk1"/>
              </a:solidFill>
              <a:effectLst/>
              <a:latin typeface="Gill Sans MT" panose="020B0502020104020203" pitchFamily="34" charset="0"/>
              <a:ea typeface="+mn-ea"/>
              <a:cs typeface="+mn-cs"/>
            </a:rPr>
          </a:br>
          <a:r>
            <a:rPr lang="de-CH" sz="1400" i="1">
              <a:solidFill>
                <a:schemeClr val="dk1"/>
              </a:solidFill>
              <a:effectLst/>
              <a:latin typeface="Gill Sans MT" panose="020B0502020104020203" pitchFamily="34" charset="0"/>
              <a:ea typeface="+mn-ea"/>
              <a:cs typeface="+mn-cs"/>
            </a:rPr>
            <a:t>-Wie kann ich meine Ausgaben optimal planen?</a:t>
          </a:r>
          <a:br>
            <a:rPr lang="de-CH" sz="1400">
              <a:solidFill>
                <a:schemeClr val="dk1"/>
              </a:solidFill>
              <a:effectLst/>
              <a:latin typeface="Gill Sans MT" panose="020B0502020104020203" pitchFamily="34" charset="0"/>
              <a:ea typeface="+mn-ea"/>
              <a:cs typeface="+mn-cs"/>
            </a:rPr>
          </a:br>
          <a:r>
            <a:rPr lang="de-CH" sz="1400" i="1">
              <a:solidFill>
                <a:schemeClr val="dk1"/>
              </a:solidFill>
              <a:effectLst/>
              <a:latin typeface="Gill Sans MT" panose="020B0502020104020203" pitchFamily="34" charset="0"/>
              <a:ea typeface="+mn-ea"/>
              <a:cs typeface="+mn-cs"/>
            </a:rPr>
            <a:t>-Kann ich die Zahlungskonditionen mit Kundschaft und Lieferanten verhandeln?</a:t>
          </a:r>
          <a:endParaRPr lang="de-CH" sz="1400">
            <a:solidFill>
              <a:schemeClr val="dk1"/>
            </a:solidFill>
            <a:effectLst/>
            <a:latin typeface="Gill Sans MT" panose="020B0502020104020203" pitchFamily="34" charset="0"/>
            <a:ea typeface="+mn-ea"/>
            <a:cs typeface="+mn-cs"/>
          </a:endParaRPr>
        </a:p>
        <a:p>
          <a:br>
            <a:rPr lang="de-CH" sz="1400" b="1" i="1">
              <a:solidFill>
                <a:schemeClr val="dk1"/>
              </a:solidFill>
              <a:effectLst/>
              <a:latin typeface="Gill Sans MT" panose="020B0502020104020203" pitchFamily="34" charset="0"/>
              <a:ea typeface="+mn-ea"/>
              <a:cs typeface="+mn-cs"/>
            </a:rPr>
          </a:br>
          <a:r>
            <a:rPr lang="de-CH" sz="1600" b="1" i="0">
              <a:solidFill>
                <a:schemeClr val="dk1"/>
              </a:solidFill>
              <a:effectLst/>
              <a:latin typeface="Gill Sans MT" panose="020B0502020104020203" pitchFamily="34" charset="0"/>
              <a:ea typeface="+mn-ea"/>
              <a:cs typeface="+mn-cs"/>
            </a:rPr>
            <a:t>Glossar: </a:t>
          </a:r>
          <a:endParaRPr lang="de-CH" sz="1600" i="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Q1-Q4</a:t>
          </a:r>
          <a:r>
            <a:rPr lang="de-CH" sz="1400" i="1">
              <a:solidFill>
                <a:schemeClr val="dk1"/>
              </a:solidFill>
              <a:effectLst/>
              <a:latin typeface="Gill Sans MT" panose="020B0502020104020203" pitchFamily="34" charset="0"/>
              <a:ea typeface="+mn-ea"/>
              <a:cs typeface="+mn-cs"/>
            </a:rPr>
            <a:t>:		Quartal 1 - Quartal 4 (Zeitperiode in der die Liquidität 		betrachtet wird) in der Regel 3 Monate eines Jahres, z.B. 1. 		Januar- 31. März</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Start:</a:t>
          </a:r>
          <a:r>
            <a:rPr lang="de-CH" sz="1400" i="1">
              <a:solidFill>
                <a:schemeClr val="dk1"/>
              </a:solidFill>
              <a:effectLst/>
              <a:latin typeface="Gill Sans MT" panose="020B0502020104020203" pitchFamily="34" charset="0"/>
              <a:ea typeface="+mn-ea"/>
              <a:cs typeface="+mn-cs"/>
            </a:rPr>
            <a:t>		Liquidität bei Geschäftsbeginn (Startkapital-Startkosten)</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Geld Abfluss:</a:t>
          </a:r>
          <a:r>
            <a:rPr lang="de-CH" sz="1400" i="1">
              <a:solidFill>
                <a:schemeClr val="dk1"/>
              </a:solidFill>
              <a:effectLst/>
              <a:latin typeface="Gill Sans MT" panose="020B0502020104020203" pitchFamily="34" charset="0"/>
              <a:ea typeface="+mn-ea"/>
              <a:cs typeface="+mn-cs"/>
            </a:rPr>
            <a:t>	Geld das während dieser Zeitperiode von Ihrem 			Firmenvermögen abfliesst, z.B. weil sie Rechnungen zahlen</a:t>
          </a:r>
          <a:endParaRPr lang="de-CH" sz="1400">
            <a:solidFill>
              <a:schemeClr val="dk1"/>
            </a:solidFill>
            <a:effectLst/>
            <a:latin typeface="Gill Sans MT" panose="020B0502020104020203" pitchFamily="34" charset="0"/>
            <a:ea typeface="+mn-ea"/>
            <a:cs typeface="+mn-cs"/>
          </a:endParaRPr>
        </a:p>
        <a:p>
          <a:r>
            <a:rPr lang="de-CH" sz="1400" b="1" i="1">
              <a:solidFill>
                <a:schemeClr val="dk1"/>
              </a:solidFill>
              <a:effectLst/>
              <a:latin typeface="Gill Sans MT" panose="020B0502020104020203" pitchFamily="34" charset="0"/>
              <a:ea typeface="+mn-ea"/>
              <a:cs typeface="+mn-cs"/>
            </a:rPr>
            <a:t>Geld Zufluss:</a:t>
          </a:r>
          <a:r>
            <a:rPr lang="de-CH" sz="1400" i="1">
              <a:solidFill>
                <a:schemeClr val="dk1"/>
              </a:solidFill>
              <a:effectLst/>
              <a:latin typeface="Gill Sans MT" panose="020B0502020104020203" pitchFamily="34" charset="0"/>
              <a:ea typeface="+mn-ea"/>
              <a:cs typeface="+mn-cs"/>
            </a:rPr>
            <a:t> 	Geld das während dieser Zeitperiode zu Ihrem Firmenvermögen 		dazukommt, z.B. weil Kunden Ihre Rechnungen bezahlt haben</a:t>
          </a:r>
          <a:endParaRPr lang="de-CH" sz="1400">
            <a:solidFill>
              <a:schemeClr val="dk1"/>
            </a:solidFill>
            <a:effectLst/>
            <a:latin typeface="Gill Sans MT" panose="020B0502020104020203" pitchFamily="34" charset="0"/>
            <a:ea typeface="+mn-ea"/>
            <a:cs typeface="+mn-cs"/>
          </a:endParaRPr>
        </a:p>
        <a:p>
          <a:endParaRPr lang="de-CH" sz="1100"/>
        </a:p>
      </xdr:txBody>
    </xdr:sp>
    <xdr:clientData/>
  </xdr:twoCellAnchor>
  <xdr:twoCellAnchor editAs="oneCell">
    <xdr:from>
      <xdr:col>3</xdr:col>
      <xdr:colOff>228600</xdr:colOff>
      <xdr:row>0</xdr:row>
      <xdr:rowOff>66674</xdr:rowOff>
    </xdr:from>
    <xdr:to>
      <xdr:col>3</xdr:col>
      <xdr:colOff>2282272</xdr:colOff>
      <xdr:row>0</xdr:row>
      <xdr:rowOff>1466849</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5925" y="66674"/>
          <a:ext cx="2053672" cy="140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5223F-D3C2-4460-92BD-E724B706C1D2}">
  <sheetPr codeName="Tabelle1"/>
  <dimension ref="A1:A9"/>
  <sheetViews>
    <sheetView showGridLines="0" zoomScale="60" zoomScaleNormal="60" workbookViewId="0">
      <selection activeCell="Y41" sqref="Y41"/>
    </sheetView>
  </sheetViews>
  <sheetFormatPr defaultColWidth="11.42578125" defaultRowHeight="14.65"/>
  <cols>
    <col min="1" max="1" width="12.42578125" customWidth="1"/>
    <col min="4" max="4" width="12.7109375" customWidth="1"/>
  </cols>
  <sheetData>
    <row r="1" ht="14.45" customHeight="1"/>
    <row r="2" ht="14.45" customHeight="1"/>
    <row r="3" ht="14.45" customHeight="1"/>
    <row r="4" ht="14.45" customHeight="1"/>
    <row r="5" ht="14.45" customHeight="1"/>
    <row r="6" ht="14.45" customHeight="1"/>
    <row r="7" ht="14.45" customHeight="1"/>
    <row r="8" ht="14.45" customHeight="1"/>
    <row r="9" ht="15" customHeight="1"/>
  </sheetData>
  <sheetProtection algorithmName="SHA-512" hashValue="x3wR7BdRmsoDavb56hZe7bM6BcfhQHZBv409WUI1i4vdVSRSEtiggeVFQOZWJHGfsK9WleJmGjiqW9BdFBa2KA==" saltValue="SYmi/qxnxHudICnZCLqsUw==" spinCount="100000"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C1B6-87C5-4EC1-94AD-981D2E06B0D9}">
  <sheetPr codeName="Tabelle2"/>
  <dimension ref="A10:T65"/>
  <sheetViews>
    <sheetView showGridLines="0" tabSelected="1" showRuler="0" zoomScale="50" zoomScaleNormal="50" zoomScaleSheetLayoutView="90" zoomScalePageLayoutView="80" workbookViewId="0">
      <selection activeCell="P59" sqref="P59"/>
    </sheetView>
  </sheetViews>
  <sheetFormatPr defaultColWidth="11.42578125" defaultRowHeight="14.65"/>
  <cols>
    <col min="1" max="1" width="8.28515625" customWidth="1"/>
    <col min="2" max="2" width="10.7109375" customWidth="1"/>
    <col min="3" max="3" width="10" customWidth="1"/>
    <col min="4" max="4" width="11.85546875" customWidth="1"/>
    <col min="5" max="5" width="11.7109375" customWidth="1"/>
    <col min="6" max="6" width="11.28515625" customWidth="1"/>
    <col min="7" max="7" width="11.140625" customWidth="1"/>
    <col min="8" max="8" width="11.28515625" customWidth="1"/>
    <col min="9" max="10" width="10.5703125" customWidth="1"/>
    <col min="11" max="11" width="11" customWidth="1"/>
    <col min="12" max="12" width="10.28515625" customWidth="1"/>
    <col min="13" max="13" width="11.28515625" customWidth="1"/>
    <col min="14" max="14" width="17.140625" customWidth="1"/>
    <col min="21" max="21" width="11.5703125" customWidth="1"/>
  </cols>
  <sheetData>
    <row r="10" spans="6:13" ht="20.45" customHeight="1">
      <c r="I10" s="5"/>
      <c r="J10" s="5"/>
      <c r="K10" s="5"/>
      <c r="L10" s="5"/>
      <c r="M10" s="5"/>
    </row>
    <row r="11" spans="6:13">
      <c r="H11" s="171"/>
      <c r="I11" s="171"/>
      <c r="J11" s="171"/>
      <c r="K11" s="171"/>
      <c r="L11" s="171"/>
      <c r="M11" s="171"/>
    </row>
    <row r="12" spans="6:13" ht="27.4">
      <c r="F12" s="7" t="s">
        <v>0</v>
      </c>
      <c r="H12" s="171"/>
      <c r="I12" s="187">
        <v>2</v>
      </c>
      <c r="J12" s="171"/>
      <c r="K12" s="171"/>
      <c r="L12" s="171"/>
      <c r="M12" s="171"/>
    </row>
    <row r="13" spans="6:13" ht="16.350000000000001" thickBot="1">
      <c r="F13" s="178">
        <f>Ausgangslage!B40</f>
        <v>0</v>
      </c>
      <c r="H13" s="171"/>
      <c r="I13" s="171"/>
      <c r="J13" s="171"/>
      <c r="K13" s="171"/>
      <c r="L13" s="171"/>
      <c r="M13" s="171"/>
    </row>
    <row r="14" spans="6:13" ht="28.35" thickTop="1" thickBot="1">
      <c r="F14" s="7" t="s">
        <v>1</v>
      </c>
      <c r="H14" s="171"/>
      <c r="I14" s="157" t="s">
        <v>2</v>
      </c>
      <c r="J14" s="171"/>
      <c r="K14" s="171"/>
      <c r="L14" s="171"/>
      <c r="M14" s="171"/>
    </row>
    <row r="15" spans="6:13" ht="16.7" thickTop="1" thickBot="1">
      <c r="F15" s="179">
        <f>Ausgangslage!E6</f>
        <v>0</v>
      </c>
      <c r="H15" s="171"/>
      <c r="I15" s="157" t="s">
        <v>3</v>
      </c>
      <c r="J15" s="171"/>
      <c r="K15" s="171"/>
      <c r="L15" s="171"/>
      <c r="M15" s="171"/>
    </row>
    <row r="16" spans="6:13" ht="15" thickTop="1">
      <c r="H16" s="171"/>
      <c r="I16" s="171"/>
      <c r="J16" s="171"/>
      <c r="K16" s="171"/>
      <c r="L16" s="171"/>
      <c r="M16" s="171"/>
    </row>
    <row r="17" spans="8:20">
      <c r="H17" s="171"/>
      <c r="I17" s="171"/>
      <c r="J17" s="171"/>
      <c r="K17" s="171"/>
      <c r="L17" s="171"/>
      <c r="M17" s="171"/>
    </row>
    <row r="18" spans="8:20" ht="10.15" customHeight="1">
      <c r="H18" s="171"/>
      <c r="I18" s="171"/>
      <c r="J18" s="171"/>
      <c r="K18" s="171"/>
      <c r="L18" s="171"/>
      <c r="M18" s="171"/>
    </row>
    <row r="19" spans="8:20" ht="19.899999999999999" customHeight="1">
      <c r="H19" s="171"/>
      <c r="I19" s="171"/>
      <c r="J19" s="171"/>
      <c r="K19" s="171"/>
      <c r="L19" s="171"/>
      <c r="M19" s="171"/>
      <c r="N19" s="5"/>
      <c r="O19" s="163"/>
      <c r="P19" s="163"/>
      <c r="Q19" s="163"/>
      <c r="R19" s="163"/>
      <c r="S19" s="164"/>
      <c r="T19" s="5"/>
    </row>
    <row r="20" spans="8:20" ht="19.149999999999999" customHeight="1">
      <c r="H20" s="171"/>
      <c r="I20" s="171"/>
      <c r="J20" s="171"/>
      <c r="K20" s="171"/>
      <c r="L20" s="171"/>
      <c r="M20" s="171"/>
      <c r="N20" s="5"/>
      <c r="O20" s="5"/>
      <c r="P20" s="5"/>
      <c r="Q20" s="5"/>
      <c r="R20" s="5"/>
      <c r="S20" s="5"/>
      <c r="T20" s="5"/>
    </row>
    <row r="21" spans="8:20" ht="22.15" customHeight="1">
      <c r="H21" s="171"/>
      <c r="I21" s="171"/>
      <c r="J21" s="171"/>
      <c r="K21" s="171"/>
      <c r="L21" s="171"/>
      <c r="M21" s="171"/>
      <c r="N21" s="165"/>
      <c r="O21" s="5"/>
      <c r="P21" s="5"/>
      <c r="Q21" s="5"/>
      <c r="R21" s="5"/>
      <c r="S21" s="5"/>
      <c r="T21" s="5"/>
    </row>
    <row r="22" spans="8:20" ht="24.6" customHeight="1">
      <c r="N22" s="5"/>
      <c r="O22" s="166"/>
      <c r="P22" s="166"/>
      <c r="Q22" s="166"/>
      <c r="R22" s="166"/>
      <c r="S22" s="5"/>
      <c r="T22" s="5"/>
    </row>
    <row r="23" spans="8:20" ht="26.45" customHeight="1">
      <c r="N23" s="165"/>
      <c r="O23" s="5"/>
      <c r="P23" s="5"/>
      <c r="Q23" s="5"/>
      <c r="R23" s="5"/>
      <c r="S23" s="5"/>
      <c r="T23" s="5"/>
    </row>
    <row r="24" spans="8:20" ht="16.899999999999999" customHeight="1">
      <c r="N24" s="5"/>
      <c r="O24" s="166"/>
      <c r="P24" s="166"/>
      <c r="Q24" s="166"/>
      <c r="R24" s="166"/>
      <c r="S24" s="5"/>
      <c r="T24" s="5"/>
    </row>
    <row r="25" spans="8:20" ht="22.15" customHeight="1">
      <c r="N25" s="167"/>
      <c r="O25" s="168"/>
      <c r="P25" s="168"/>
      <c r="Q25" s="168"/>
      <c r="R25" s="168"/>
      <c r="S25" s="5"/>
      <c r="T25" s="5"/>
    </row>
    <row r="26" spans="8:20" ht="21.6" customHeight="1">
      <c r="N26" s="5"/>
      <c r="O26" s="5"/>
      <c r="P26" s="5"/>
      <c r="Q26" s="5"/>
      <c r="R26" s="5"/>
      <c r="S26" s="5"/>
      <c r="T26" s="5"/>
    </row>
    <row r="27" spans="8:20" ht="23.45" customHeight="1">
      <c r="N27" s="5"/>
      <c r="O27" s="5"/>
      <c r="P27" s="5"/>
      <c r="Q27" s="5"/>
      <c r="R27" s="5"/>
      <c r="S27" s="5"/>
      <c r="T27" s="5"/>
    </row>
    <row r="28" spans="8:20" ht="17.45" customHeight="1">
      <c r="N28" s="5"/>
      <c r="O28" s="5"/>
      <c r="P28" s="5"/>
      <c r="Q28" s="5"/>
      <c r="R28" s="5"/>
      <c r="S28" s="5"/>
      <c r="T28" s="5"/>
    </row>
    <row r="29" spans="8:20" ht="22.15" customHeight="1">
      <c r="N29" s="169"/>
      <c r="O29" s="152"/>
      <c r="P29" s="152"/>
      <c r="Q29" s="152"/>
      <c r="R29" s="152"/>
      <c r="S29" s="5"/>
      <c r="T29" s="5"/>
    </row>
    <row r="30" spans="8:20" ht="14.45" customHeight="1">
      <c r="N30" s="152"/>
      <c r="O30" s="152"/>
      <c r="P30" s="152"/>
      <c r="Q30" s="152"/>
      <c r="R30" s="152"/>
    </row>
    <row r="31" spans="8:20" ht="16.149999999999999" customHeight="1">
      <c r="N31" s="5"/>
      <c r="O31" s="5"/>
      <c r="P31" s="5"/>
      <c r="Q31" s="5"/>
      <c r="R31" s="5"/>
    </row>
    <row r="32" spans="8:20" ht="24.6" customHeight="1"/>
    <row r="33" spans="1:19" ht="22.15" customHeight="1"/>
    <row r="34" spans="1:19" ht="19.149999999999999" customHeight="1">
      <c r="E34" s="6"/>
      <c r="F34" s="174" t="s">
        <v>4</v>
      </c>
      <c r="G34" s="174" t="s">
        <v>5</v>
      </c>
      <c r="H34" s="174" t="s">
        <v>6</v>
      </c>
      <c r="I34" s="174" t="s">
        <v>7</v>
      </c>
      <c r="J34" s="1"/>
      <c r="K34" s="8" t="s">
        <v>8</v>
      </c>
    </row>
    <row r="35" spans="1:19" ht="25.15" customHeight="1" thickBot="1">
      <c r="B35" s="7"/>
      <c r="J35" s="1"/>
      <c r="K35" s="2"/>
      <c r="M35" s="162"/>
      <c r="N35" s="162"/>
      <c r="O35" s="162"/>
      <c r="P35" s="162"/>
      <c r="Q35" s="162"/>
    </row>
    <row r="36" spans="1:19" ht="17.45" customHeight="1" thickTop="1" thickBot="1">
      <c r="D36" s="6"/>
      <c r="E36" s="6" t="s">
        <v>9</v>
      </c>
      <c r="F36" s="180">
        <f>SUM(Budget!E48,Budget!G48,Budget!I48)</f>
        <v>0</v>
      </c>
      <c r="G36" s="180">
        <f>SUM(Budget!K48,Budget!M48,Budget!O48)</f>
        <v>0</v>
      </c>
      <c r="H36" s="180">
        <f>SUM(Budget!Q48,Budget!S48,Budget!U48)</f>
        <v>0</v>
      </c>
      <c r="I36" s="180">
        <f>SUM(Budget!AA48,Budget!Y48,Budget!W48)</f>
        <v>0</v>
      </c>
      <c r="J36" s="189"/>
      <c r="K36" s="178">
        <f>SUM(F36,G36,H36,I36)</f>
        <v>0</v>
      </c>
      <c r="L36" s="5"/>
      <c r="M36" s="161"/>
      <c r="N36" s="4"/>
      <c r="O36" s="4"/>
      <c r="P36" s="4"/>
      <c r="Q36" s="4"/>
    </row>
    <row r="37" spans="1:19" ht="19.899999999999999" customHeight="1" thickTop="1" thickBot="1">
      <c r="D37" s="6"/>
      <c r="E37" s="174" t="s">
        <v>0</v>
      </c>
      <c r="F37" s="153"/>
      <c r="G37" s="153"/>
      <c r="H37" s="153"/>
      <c r="I37" s="153"/>
      <c r="J37" s="189"/>
      <c r="K37" s="178">
        <f>(I12-1)*Ausgangslage!B40</f>
        <v>0</v>
      </c>
      <c r="L37" s="5"/>
    </row>
    <row r="38" spans="1:19" ht="18.600000000000001" customHeight="1" thickTop="1" thickBot="1">
      <c r="D38" s="6"/>
      <c r="E38" s="6" t="s">
        <v>10</v>
      </c>
      <c r="F38" s="181">
        <f>SUM(Budget!E62,Budget!G62,Budget!I62)</f>
        <v>0</v>
      </c>
      <c r="G38" s="181">
        <f>SUM(Budget!K62,Budget!M62,Budget!O62)</f>
        <v>0</v>
      </c>
      <c r="H38" s="181">
        <f>SUM(Budget!Q62,Budget!S62,Budget!U62)</f>
        <v>0</v>
      </c>
      <c r="I38" s="181">
        <f>SUM(Budget!AA62,Budget!Y62,Budget!W62)</f>
        <v>0</v>
      </c>
      <c r="J38" s="189"/>
      <c r="K38" s="179">
        <f>SUM(F38,G38,H38,I38)</f>
        <v>0</v>
      </c>
      <c r="L38" s="157" t="s">
        <v>11</v>
      </c>
      <c r="M38" s="5"/>
      <c r="N38" s="5"/>
      <c r="O38" s="5"/>
      <c r="P38" s="5"/>
      <c r="Q38" s="5"/>
    </row>
    <row r="39" spans="1:19" ht="19.149999999999999" customHeight="1" thickTop="1">
      <c r="B39" s="7"/>
      <c r="E39" s="6"/>
      <c r="F39" s="2"/>
      <c r="G39" s="2"/>
      <c r="H39" s="2"/>
      <c r="I39" s="3"/>
      <c r="J39" s="2"/>
      <c r="K39" s="2"/>
      <c r="L39" s="152"/>
      <c r="M39" s="5"/>
      <c r="N39" s="5"/>
      <c r="O39" s="5"/>
      <c r="P39" s="5"/>
      <c r="Q39" s="5"/>
    </row>
    <row r="40" spans="1:19" ht="17.45" customHeight="1">
      <c r="B40" s="7"/>
      <c r="E40" s="174" t="s">
        <v>12</v>
      </c>
      <c r="F40" s="190">
        <f>(F38-F36)</f>
        <v>0</v>
      </c>
      <c r="G40" s="190">
        <f>(G38-G36)</f>
        <v>0</v>
      </c>
      <c r="H40" s="190">
        <f>(H38-H36)</f>
        <v>0</v>
      </c>
      <c r="I40" s="190">
        <f>(I38-I36)</f>
        <v>0</v>
      </c>
      <c r="J40" s="190"/>
      <c r="K40" s="191">
        <f>(K38-SUM(K36:K37))</f>
        <v>0</v>
      </c>
      <c r="L40" s="5"/>
      <c r="M40" s="5"/>
      <c r="N40" s="5"/>
      <c r="O40" s="5"/>
      <c r="P40" s="5"/>
      <c r="Q40" s="5"/>
    </row>
    <row r="41" spans="1:19" ht="19.899999999999999" customHeight="1">
      <c r="N41" s="5"/>
      <c r="O41" s="5"/>
      <c r="P41" s="5"/>
      <c r="Q41" s="5"/>
      <c r="R41" s="5"/>
    </row>
    <row r="42" spans="1:19" ht="15" customHeight="1">
      <c r="B42" s="7"/>
      <c r="E42" s="6"/>
      <c r="N42" s="5"/>
      <c r="O42" s="5"/>
      <c r="P42" s="5"/>
      <c r="Q42" s="5"/>
      <c r="R42" s="5"/>
    </row>
    <row r="43" spans="1:19" ht="18.600000000000001" customHeight="1">
      <c r="N43" s="5"/>
      <c r="O43" s="5"/>
      <c r="P43" s="5"/>
      <c r="Q43" s="5"/>
      <c r="R43" s="5"/>
    </row>
    <row r="44" spans="1:19" ht="17.45" customHeight="1">
      <c r="A44" s="4"/>
      <c r="E44" s="6"/>
      <c r="N44" s="5"/>
      <c r="O44" s="5"/>
      <c r="P44" s="5"/>
      <c r="Q44" s="5"/>
      <c r="R44" s="5"/>
    </row>
    <row r="45" spans="1:19" ht="19.899999999999999" customHeight="1">
      <c r="N45" s="5"/>
      <c r="O45" s="5"/>
      <c r="P45" s="5"/>
      <c r="Q45" s="5"/>
      <c r="R45" s="5"/>
    </row>
    <row r="46" spans="1:19" ht="14.45" customHeight="1">
      <c r="B46" s="5"/>
      <c r="N46" s="5"/>
      <c r="O46" s="5"/>
      <c r="P46" s="5"/>
      <c r="Q46" s="5"/>
      <c r="R46" s="5"/>
    </row>
    <row r="47" spans="1:19" ht="17.45" customHeight="1">
      <c r="B47" s="5"/>
      <c r="C47" s="5"/>
      <c r="D47" s="5"/>
      <c r="M47" s="5"/>
      <c r="N47" s="5"/>
      <c r="O47" s="5"/>
      <c r="P47" s="5"/>
      <c r="Q47" s="5"/>
      <c r="R47" s="5"/>
      <c r="S47" s="5"/>
    </row>
    <row r="48" spans="1:19" ht="12.6" customHeight="1">
      <c r="B48" s="5"/>
      <c r="C48" s="5"/>
      <c r="D48" s="5"/>
      <c r="M48" s="5"/>
    </row>
    <row r="49" spans="1:13" ht="25.15" customHeight="1">
      <c r="B49" s="5"/>
      <c r="C49" s="5"/>
      <c r="D49" s="5"/>
      <c r="M49" s="5"/>
    </row>
    <row r="50" spans="1:13">
      <c r="M50" s="5"/>
    </row>
    <row r="51" spans="1:13">
      <c r="M51" s="5"/>
    </row>
    <row r="52" spans="1:13">
      <c r="M52" s="5"/>
    </row>
    <row r="53" spans="1:13" ht="25.7">
      <c r="E53" s="6"/>
      <c r="F53" s="2"/>
      <c r="G53" s="2"/>
      <c r="H53" s="2"/>
      <c r="I53" s="2"/>
      <c r="J53" s="2"/>
      <c r="K53" s="2"/>
      <c r="M53" s="5"/>
    </row>
    <row r="54" spans="1:13" ht="25.7">
      <c r="F54" s="2"/>
      <c r="G54" s="2"/>
      <c r="H54" s="2"/>
      <c r="I54" s="2"/>
      <c r="J54" s="2"/>
      <c r="K54" s="2"/>
      <c r="M54" s="5"/>
    </row>
    <row r="55" spans="1:13" ht="25.7">
      <c r="E55" s="6"/>
      <c r="F55" s="2"/>
      <c r="G55" s="2"/>
      <c r="H55" s="2"/>
      <c r="I55" s="2"/>
      <c r="J55" s="2"/>
      <c r="K55" s="2"/>
      <c r="M55" s="5"/>
    </row>
    <row r="56" spans="1:13">
      <c r="M56" s="5"/>
    </row>
    <row r="61" spans="1:13" ht="24">
      <c r="F61" s="170" t="s">
        <v>11</v>
      </c>
      <c r="G61" s="170" t="s">
        <v>4</v>
      </c>
      <c r="H61" s="170" t="s">
        <v>5</v>
      </c>
      <c r="I61" s="170" t="s">
        <v>6</v>
      </c>
      <c r="J61" s="170" t="s">
        <v>7</v>
      </c>
    </row>
    <row r="62" spans="1:13" ht="24.6" customHeight="1">
      <c r="F62" s="19">
        <f>Liquidität!H5</f>
        <v>0</v>
      </c>
      <c r="G62" s="19">
        <f>Liquidität!I8</f>
        <v>0</v>
      </c>
      <c r="H62" s="19">
        <f>Liquidität!I11</f>
        <v>0</v>
      </c>
      <c r="I62" s="19">
        <f>Liquidität!I14</f>
        <v>0</v>
      </c>
      <c r="J62" s="19">
        <f>Liquidität!I17</f>
        <v>0</v>
      </c>
    </row>
    <row r="64" spans="1:13">
      <c r="A64" s="199" t="s">
        <v>13</v>
      </c>
      <c r="G64" s="162"/>
      <c r="H64" s="162"/>
      <c r="I64" s="162"/>
      <c r="J64" s="162"/>
      <c r="K64" s="162"/>
    </row>
    <row r="65" spans="1:1" ht="15">
      <c r="A65" s="186"/>
    </row>
  </sheetData>
  <sheetProtection algorithmName="SHA-512" hashValue="jzzBcFybjnnWPpjl4Pb+ItTAzjRvhbTmMc9vTBJ1Sf3xJtpB0yXXd3esEpI9ffOFDRrwsu1iBLolKEXdeM1W8A==" saltValue="IOX5+MXCfScG9O+kzyxmCA==" spinCount="100000" sheet="1" selectLockedCells="1" selectUnlockedCells="1"/>
  <customSheetViews>
    <customSheetView guid="{8C143118-ADA9-4F8F-BF23-B9A62B632B50}" scale="56" showPageBreaks="1" showGridLines="0" showRowCol="0" view="pageLayout" showRuler="0">
      <selection activeCell="T23" sqref="T23"/>
      <pageMargins left="0" right="0" top="0" bottom="0" header="0" footer="0"/>
      <pageSetup paperSize="8" orientation="landscape" r:id="rId1"/>
    </customSheetView>
  </customSheetViews>
  <conditionalFormatting sqref="M51">
    <cfRule type="iconSet" priority="10">
      <iconSet iconSet="3Symbols">
        <cfvo type="percent" val="0"/>
        <cfvo type="percent" val="33"/>
        <cfvo type="percent" val="67"/>
      </iconSet>
    </cfRule>
  </conditionalFormatting>
  <pageMargins left="0.19685039370078741" right="0.19685039370078741" top="0.19685039370078741" bottom="0.19685039370078741" header="0.31496062992125984" footer="0.31496062992125984"/>
  <pageSetup paperSize="9" scale="70" orientation="portrait" r:id="rId2"/>
  <ignoredErrors>
    <ignoredError sqref="K37"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7176" r:id="rId5" name="Dropdown 8">
              <controlPr locked="0" defaultSize="0" autoLine="0" autoPict="0">
                <anchor moveWithCells="1">
                  <from>
                    <xdr:col>8</xdr:col>
                    <xdr:colOff>571500</xdr:colOff>
                    <xdr:row>13</xdr:row>
                    <xdr:rowOff>146957</xdr:rowOff>
                  </from>
                  <to>
                    <xdr:col>11</xdr:col>
                    <xdr:colOff>683079</xdr:colOff>
                    <xdr:row>14</xdr:row>
                    <xdr:rowOff>43543</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60E0631B-950F-43F1-9801-78798AC98249}">
            <x14:iconSet iconSet="3Symbols" showValue="0">
              <x14:cfvo type="percent">
                <xm:f>0</xm:f>
              </x14:cfvo>
              <x14:cfvo type="num">
                <xm:f>0</xm:f>
              </x14:cfvo>
              <x14:cfvo type="formula">
                <xm:f>Liquidität!$H$19*0.2</xm:f>
              </x14:cfvo>
            </x14:iconSet>
          </x14:cfRule>
          <xm:sqref>F62:J62</xm:sqref>
        </x14:conditionalFormatting>
        <x14:conditionalFormatting xmlns:xm="http://schemas.microsoft.com/office/excel/2006/main">
          <x14:cfRule type="iconSet" priority="3" id="{3CE2C77C-7D61-4204-8493-046E2E639081}">
            <x14:iconSet iconSet="3Symbols" showValue="0">
              <x14:cfvo type="percent">
                <xm:f>0</xm:f>
              </x14:cfvo>
              <x14:cfvo type="num">
                <xm:f>0</xm:f>
              </x14:cfvo>
              <x14:cfvo type="formula">
                <xm:f>Liquidität!$H$19*0.2</xm:f>
              </x14:cfvo>
            </x14:iconSet>
          </x14:cfRule>
          <xm:sqref>G64:K64</xm:sqref>
        </x14:conditionalFormatting>
        <x14:conditionalFormatting xmlns:xm="http://schemas.microsoft.com/office/excel/2006/main">
          <x14:cfRule type="iconSet" priority="4" id="{D77CF514-AAF5-4A8D-98FF-1546B7E2247B}">
            <x14:iconSet iconSet="3Symbols" showValue="0">
              <x14:cfvo type="percent">
                <xm:f>0</xm:f>
              </x14:cfvo>
              <x14:cfvo type="num">
                <xm:f>0</xm:f>
              </x14:cfvo>
              <x14:cfvo type="formula">
                <xm:f>Liquidität!$H$19*0.2</xm:f>
              </x14:cfvo>
            </x14:iconSet>
          </x14:cfRule>
          <xm:sqref>M35:Q35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4764-5E1C-450C-B613-7F1427C84926}">
  <sheetPr codeName="Tabelle3"/>
  <dimension ref="A1:G41"/>
  <sheetViews>
    <sheetView zoomScale="50" zoomScaleNormal="50" workbookViewId="0">
      <selection activeCell="J1" sqref="J1"/>
    </sheetView>
  </sheetViews>
  <sheetFormatPr defaultColWidth="11.5703125" defaultRowHeight="18"/>
  <cols>
    <col min="1" max="1" width="55.42578125" style="14" customWidth="1"/>
    <col min="2" max="2" width="18" style="14" customWidth="1"/>
    <col min="3" max="4" width="11.5703125" style="14"/>
    <col min="5" max="5" width="20.28515625" style="14" customWidth="1"/>
    <col min="6" max="6" width="13.7109375" style="14" customWidth="1"/>
    <col min="7" max="16384" width="11.5703125" style="14"/>
  </cols>
  <sheetData>
    <row r="1" spans="1:7" ht="120">
      <c r="A1" s="205" t="s">
        <v>14</v>
      </c>
      <c r="B1" s="200" t="s">
        <v>15</v>
      </c>
    </row>
    <row r="2" spans="1:7" ht="18.399999999999999" thickBot="1">
      <c r="B2" s="13"/>
    </row>
    <row r="3" spans="1:7">
      <c r="A3" s="183" t="s">
        <v>0</v>
      </c>
      <c r="B3" s="16"/>
      <c r="C3" s="17"/>
      <c r="E3" s="184" t="s">
        <v>1</v>
      </c>
    </row>
    <row r="4" spans="1:7" ht="18.399999999999999" thickBot="1">
      <c r="A4" s="18" t="s">
        <v>16</v>
      </c>
      <c r="B4" s="19"/>
      <c r="C4" s="20"/>
    </row>
    <row r="5" spans="1:7" ht="18.95" thickTop="1" thickBot="1">
      <c r="A5" s="175" t="s">
        <v>17</v>
      </c>
      <c r="B5" s="192">
        <v>0</v>
      </c>
      <c r="C5" s="20"/>
    </row>
    <row r="6" spans="1:7" ht="18.399999999999999" thickBot="1">
      <c r="A6" s="176" t="s">
        <v>18</v>
      </c>
      <c r="B6" s="21">
        <f>SUM(B5:B5)</f>
        <v>0</v>
      </c>
      <c r="C6" s="22"/>
      <c r="D6" s="12"/>
      <c r="E6" s="182">
        <v>0</v>
      </c>
      <c r="F6" s="154"/>
      <c r="G6" s="154"/>
    </row>
    <row r="7" spans="1:7">
      <c r="A7" s="23"/>
      <c r="B7" s="24"/>
      <c r="C7" s="20"/>
      <c r="E7" s="154"/>
      <c r="F7" s="154"/>
      <c r="G7" s="154"/>
    </row>
    <row r="8" spans="1:7" ht="18.399999999999999" thickBot="1">
      <c r="A8" s="18" t="s">
        <v>19</v>
      </c>
      <c r="B8" s="24"/>
      <c r="C8" s="20"/>
      <c r="E8" s="154"/>
      <c r="F8" s="154"/>
      <c r="G8" s="154"/>
    </row>
    <row r="9" spans="1:7" ht="18.95" thickTop="1" thickBot="1">
      <c r="A9" s="175" t="s">
        <v>20</v>
      </c>
      <c r="B9" s="192">
        <v>0</v>
      </c>
      <c r="C9" s="20"/>
      <c r="E9" s="154"/>
      <c r="F9" s="154"/>
      <c r="G9" s="154"/>
    </row>
    <row r="10" spans="1:7" ht="18.95" thickTop="1" thickBot="1">
      <c r="A10" s="175" t="s">
        <v>21</v>
      </c>
      <c r="B10" s="192">
        <v>0</v>
      </c>
      <c r="C10" s="20"/>
      <c r="E10" s="154"/>
      <c r="F10" s="154"/>
      <c r="G10" s="154"/>
    </row>
    <row r="11" spans="1:7" ht="18.95" thickTop="1" thickBot="1">
      <c r="A11" s="175" t="s">
        <v>22</v>
      </c>
      <c r="B11" s="192">
        <v>0</v>
      </c>
      <c r="C11" s="20"/>
      <c r="E11" s="154"/>
      <c r="F11" s="154"/>
      <c r="G11" s="154"/>
    </row>
    <row r="12" spans="1:7" ht="18.95" thickTop="1" thickBot="1">
      <c r="A12" s="175" t="s">
        <v>23</v>
      </c>
      <c r="B12" s="192">
        <v>0</v>
      </c>
      <c r="C12" s="20"/>
      <c r="E12" s="154"/>
      <c r="F12" s="154"/>
      <c r="G12" s="154"/>
    </row>
    <row r="13" spans="1:7" ht="18.95" thickTop="1" thickBot="1">
      <c r="A13" s="175" t="s">
        <v>24</v>
      </c>
      <c r="B13" s="192">
        <v>0</v>
      </c>
      <c r="C13" s="20"/>
      <c r="E13" s="154"/>
      <c r="F13" s="154"/>
      <c r="G13" s="154"/>
    </row>
    <row r="14" spans="1:7" ht="18.95" thickTop="1" thickBot="1">
      <c r="A14" s="175" t="s">
        <v>25</v>
      </c>
      <c r="B14" s="192">
        <v>0</v>
      </c>
      <c r="C14" s="20"/>
      <c r="E14" s="154"/>
      <c r="F14" s="154"/>
      <c r="G14" s="154"/>
    </row>
    <row r="15" spans="1:7" ht="18.399999999999999" thickBot="1">
      <c r="A15" s="176" t="s">
        <v>26</v>
      </c>
      <c r="B15" s="25">
        <f>SUM(B9:B14)</f>
        <v>0</v>
      </c>
      <c r="C15" s="22"/>
      <c r="D15" s="12"/>
      <c r="E15" s="154"/>
      <c r="F15" s="154"/>
      <c r="G15" s="154"/>
    </row>
    <row r="16" spans="1:7">
      <c r="A16" s="23"/>
      <c r="B16" s="26"/>
      <c r="C16" s="20"/>
      <c r="E16" s="154"/>
      <c r="F16" s="154"/>
      <c r="G16" s="154"/>
    </row>
    <row r="17" spans="1:7" ht="18.399999999999999" thickBot="1">
      <c r="A17" s="27" t="s">
        <v>27</v>
      </c>
      <c r="B17" s="24"/>
      <c r="C17" s="20"/>
      <c r="E17" s="154"/>
      <c r="F17" s="154"/>
      <c r="G17" s="154"/>
    </row>
    <row r="18" spans="1:7" ht="18.95" thickTop="1" thickBot="1">
      <c r="A18" s="175" t="s">
        <v>28</v>
      </c>
      <c r="B18" s="193">
        <v>0</v>
      </c>
      <c r="C18" s="20"/>
      <c r="E18" s="154"/>
      <c r="F18" s="154"/>
      <c r="G18" s="154"/>
    </row>
    <row r="19" spans="1:7" ht="18.95" thickTop="1" thickBot="1">
      <c r="A19" s="175" t="s">
        <v>29</v>
      </c>
      <c r="B19" s="193">
        <v>0</v>
      </c>
      <c r="C19" s="20"/>
      <c r="E19" s="154"/>
      <c r="F19" s="154"/>
      <c r="G19" s="154"/>
    </row>
    <row r="20" spans="1:7" ht="18.95" thickTop="1" thickBot="1">
      <c r="A20" s="175" t="s">
        <v>30</v>
      </c>
      <c r="B20" s="193">
        <v>0</v>
      </c>
      <c r="C20" s="20"/>
      <c r="E20" s="154"/>
      <c r="F20" s="154"/>
      <c r="G20" s="154"/>
    </row>
    <row r="21" spans="1:7" ht="18.95" thickTop="1" thickBot="1">
      <c r="A21" s="175" t="s">
        <v>31</v>
      </c>
      <c r="B21" s="193">
        <v>0</v>
      </c>
      <c r="C21" s="20"/>
      <c r="E21" s="154"/>
      <c r="F21" s="154"/>
      <c r="G21" s="154"/>
    </row>
    <row r="22" spans="1:7" ht="18.95" thickTop="1" thickBot="1">
      <c r="A22" s="175" t="s">
        <v>32</v>
      </c>
      <c r="B22" s="193">
        <v>0</v>
      </c>
      <c r="C22" s="20"/>
      <c r="E22" s="154"/>
      <c r="F22" s="154"/>
      <c r="G22" s="154"/>
    </row>
    <row r="23" spans="1:7" ht="18.399999999999999" thickBot="1">
      <c r="A23" s="176" t="s">
        <v>33</v>
      </c>
      <c r="B23" s="28">
        <f>SUM(B18:B22)</f>
        <v>0</v>
      </c>
      <c r="C23" s="22"/>
      <c r="D23" s="12"/>
      <c r="E23" s="154"/>
    </row>
    <row r="24" spans="1:7">
      <c r="A24" s="23"/>
      <c r="B24" s="29"/>
      <c r="C24" s="20"/>
    </row>
    <row r="25" spans="1:7" ht="18.399999999999999" thickBot="1">
      <c r="A25" s="18" t="s">
        <v>34</v>
      </c>
      <c r="B25" s="29"/>
      <c r="C25" s="20"/>
    </row>
    <row r="26" spans="1:7" ht="18.95" thickTop="1" thickBot="1">
      <c r="A26" s="175" t="s">
        <v>35</v>
      </c>
      <c r="B26" s="193">
        <v>0</v>
      </c>
      <c r="C26" s="20"/>
    </row>
    <row r="27" spans="1:7" ht="18.95" thickTop="1" thickBot="1">
      <c r="A27" s="175" t="s">
        <v>36</v>
      </c>
      <c r="B27" s="193">
        <v>0</v>
      </c>
      <c r="C27" s="20"/>
    </row>
    <row r="28" spans="1:7" ht="18.95" thickTop="1" thickBot="1">
      <c r="A28" s="175" t="s">
        <v>37</v>
      </c>
      <c r="B28" s="193">
        <v>0</v>
      </c>
      <c r="C28" s="20"/>
    </row>
    <row r="29" spans="1:7" ht="18.95" thickTop="1" thickBot="1">
      <c r="A29" s="175" t="s">
        <v>38</v>
      </c>
      <c r="B29" s="193">
        <v>0</v>
      </c>
      <c r="C29" s="20"/>
    </row>
    <row r="30" spans="1:7" ht="18.95" thickTop="1" thickBot="1">
      <c r="A30" s="175" t="s">
        <v>39</v>
      </c>
      <c r="B30" s="193">
        <v>0</v>
      </c>
      <c r="C30" s="20"/>
    </row>
    <row r="31" spans="1:7" ht="18.95" thickTop="1" thickBot="1">
      <c r="A31" s="175" t="s">
        <v>40</v>
      </c>
      <c r="B31" s="193">
        <v>0</v>
      </c>
      <c r="C31" s="20"/>
    </row>
    <row r="32" spans="1:7" ht="18.399999999999999" thickBot="1">
      <c r="A32" s="176" t="s">
        <v>41</v>
      </c>
      <c r="B32" s="28">
        <f>SUM(B26:B31)</f>
        <v>0</v>
      </c>
      <c r="C32" s="22"/>
      <c r="D32" s="12"/>
    </row>
    <row r="33" spans="1:4">
      <c r="A33" s="23"/>
      <c r="B33" s="29"/>
      <c r="C33" s="20"/>
    </row>
    <row r="34" spans="1:4" ht="18.399999999999999" thickBot="1">
      <c r="A34" s="27" t="s">
        <v>42</v>
      </c>
      <c r="B34" s="29"/>
      <c r="C34" s="20"/>
    </row>
    <row r="35" spans="1:4" ht="18.95" thickTop="1" thickBot="1">
      <c r="A35" s="175" t="s">
        <v>43</v>
      </c>
      <c r="B35" s="193">
        <v>0</v>
      </c>
      <c r="C35" s="20"/>
    </row>
    <row r="36" spans="1:4" ht="18.95" thickTop="1" thickBot="1">
      <c r="A36" s="175" t="s">
        <v>44</v>
      </c>
      <c r="B36" s="193">
        <v>0</v>
      </c>
      <c r="C36" s="20"/>
    </row>
    <row r="37" spans="1:4" ht="18.95" thickTop="1" thickBot="1">
      <c r="A37" s="175" t="s">
        <v>45</v>
      </c>
      <c r="B37" s="193">
        <v>0</v>
      </c>
      <c r="C37" s="20"/>
    </row>
    <row r="38" spans="1:4" ht="18.399999999999999" thickBot="1">
      <c r="A38" s="176" t="s">
        <v>46</v>
      </c>
      <c r="B38" s="28">
        <f>SUM(B35:B37)</f>
        <v>0</v>
      </c>
      <c r="C38" s="22"/>
      <c r="D38" s="12"/>
    </row>
    <row r="39" spans="1:4">
      <c r="A39" s="30"/>
      <c r="B39" s="24"/>
      <c r="C39" s="20"/>
    </row>
    <row r="40" spans="1:4" ht="18.399999999999999" thickBot="1">
      <c r="A40" s="31" t="s">
        <v>47</v>
      </c>
      <c r="B40" s="32">
        <f>SUM(B6,B15,B23,B32,B38)</f>
        <v>0</v>
      </c>
      <c r="C40" s="33"/>
    </row>
    <row r="41" spans="1:4">
      <c r="B41" s="13"/>
    </row>
  </sheetData>
  <customSheetViews>
    <customSheetView guid="{8C143118-ADA9-4F8F-BF23-B9A62B632B50}" scale="55">
      <selection activeCell="I36" sqref="I36"/>
      <pageMargins left="0" right="0" top="0" bottom="0" header="0" footer="0"/>
    </customSheetView>
  </customSheetViews>
  <dataValidations count="1">
    <dataValidation type="list" allowBlank="1" showInputMessage="1" showErrorMessage="1" sqref="E22" xr:uid="{DC1509A6-544A-4990-97D0-28E95E94FB72}">
      <formula1>$E$24:$E$25</formula1>
    </dataValidation>
  </dataValidation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74EB3-F123-4A82-86D7-EBB1425061DA}">
  <sheetPr codeName="Tabelle4"/>
  <dimension ref="A1:AB77"/>
  <sheetViews>
    <sheetView zoomScale="50" zoomScaleNormal="50" workbookViewId="0"/>
  </sheetViews>
  <sheetFormatPr defaultColWidth="11.5703125" defaultRowHeight="15.95"/>
  <cols>
    <col min="1" max="1" width="45.5703125" style="11" customWidth="1"/>
    <col min="2" max="2" width="19.28515625" style="11" bestFit="1" customWidth="1"/>
    <col min="3" max="3" width="16.28515625" style="11" bestFit="1" customWidth="1"/>
    <col min="4" max="4" width="16.42578125" style="11" bestFit="1" customWidth="1"/>
    <col min="5" max="5" width="18.140625" style="11" customWidth="1"/>
    <col min="6" max="6" width="18" style="11" bestFit="1" customWidth="1"/>
    <col min="7" max="7" width="20.85546875" style="11" bestFit="1" customWidth="1"/>
    <col min="8" max="8" width="14.7109375" style="11" bestFit="1" customWidth="1"/>
    <col min="9" max="9" width="19.28515625" style="11" customWidth="1"/>
    <col min="10" max="10" width="14" style="11" bestFit="1" customWidth="1"/>
    <col min="11" max="11" width="18.42578125" style="11" customWidth="1"/>
    <col min="12" max="12" width="12.140625" style="11" bestFit="1" customWidth="1"/>
    <col min="13" max="13" width="19.7109375" style="11" customWidth="1"/>
    <col min="14" max="14" width="12.140625" style="11" bestFit="1" customWidth="1"/>
    <col min="15" max="15" width="18.42578125" style="11" customWidth="1"/>
    <col min="16" max="16" width="12.140625" style="11" bestFit="1" customWidth="1"/>
    <col min="17" max="17" width="20.140625" style="11" customWidth="1"/>
    <col min="18" max="18" width="16.42578125" style="11" bestFit="1" customWidth="1"/>
    <col min="19" max="19" width="17.42578125" style="11" customWidth="1"/>
    <col min="20" max="20" width="20.5703125" style="11" bestFit="1" customWidth="1"/>
    <col min="21" max="21" width="17.28515625" style="11" customWidth="1"/>
    <col min="22" max="22" width="17.85546875" style="11" bestFit="1" customWidth="1"/>
    <col min="23" max="23" width="20.85546875" style="11" bestFit="1" customWidth="1"/>
    <col min="24" max="24" width="20.140625" style="11" bestFit="1" customWidth="1"/>
    <col min="25" max="25" width="19" style="11" customWidth="1"/>
    <col min="26" max="26" width="19.85546875" style="11" bestFit="1" customWidth="1"/>
    <col min="27" max="27" width="17.28515625" style="11" customWidth="1"/>
    <col min="28" max="16384" width="11.5703125" style="11"/>
  </cols>
  <sheetData>
    <row r="1" spans="1:28" ht="96">
      <c r="A1" s="202" t="s">
        <v>48</v>
      </c>
      <c r="B1" s="201" t="s">
        <v>49</v>
      </c>
      <c r="C1" s="9"/>
      <c r="D1" s="9"/>
      <c r="E1" s="10"/>
      <c r="F1" s="9"/>
      <c r="G1" s="10"/>
      <c r="H1" s="9"/>
      <c r="I1" s="10"/>
      <c r="J1" s="9"/>
      <c r="K1" s="10"/>
      <c r="L1" s="9"/>
      <c r="M1" s="10"/>
      <c r="N1" s="9"/>
      <c r="O1" s="10"/>
      <c r="P1" s="10"/>
      <c r="Q1" s="10"/>
      <c r="R1" s="10"/>
      <c r="S1" s="10"/>
      <c r="T1" s="10"/>
      <c r="U1" s="10"/>
      <c r="V1" s="10"/>
      <c r="W1" s="10"/>
      <c r="X1" s="10"/>
      <c r="Y1" s="10"/>
      <c r="Z1" s="10"/>
      <c r="AA1" s="10"/>
      <c r="AB1" s="10"/>
    </row>
    <row r="2" spans="1:28" ht="16.7" thickBot="1">
      <c r="A2" s="10"/>
      <c r="B2" s="10"/>
      <c r="C2" s="9"/>
      <c r="D2" s="9"/>
      <c r="E2" s="10"/>
      <c r="F2" s="9"/>
      <c r="G2" s="10"/>
      <c r="H2" s="9"/>
      <c r="I2" s="10"/>
      <c r="J2" s="9"/>
      <c r="K2" s="10"/>
      <c r="L2" s="9"/>
      <c r="M2" s="10"/>
      <c r="N2" s="9"/>
      <c r="O2" s="10"/>
      <c r="P2" s="10"/>
      <c r="Q2" s="10"/>
      <c r="R2" s="10"/>
      <c r="S2" s="10"/>
      <c r="T2" s="10"/>
      <c r="U2" s="10"/>
      <c r="V2" s="10"/>
      <c r="W2" s="10"/>
      <c r="X2" s="10"/>
      <c r="Y2" s="10"/>
      <c r="Z2" s="10"/>
      <c r="AA2" s="10"/>
      <c r="AB2" s="10"/>
    </row>
    <row r="3" spans="1:28" ht="18">
      <c r="A3" s="15" t="s">
        <v>9</v>
      </c>
      <c r="B3" s="35"/>
      <c r="C3" s="35" t="s">
        <v>50</v>
      </c>
      <c r="D3" s="36" t="s">
        <v>51</v>
      </c>
      <c r="E3" s="37" t="s">
        <v>52</v>
      </c>
      <c r="F3" s="36" t="s">
        <v>53</v>
      </c>
      <c r="G3" s="38" t="s">
        <v>54</v>
      </c>
      <c r="H3" s="36" t="s">
        <v>55</v>
      </c>
      <c r="I3" s="38" t="s">
        <v>56</v>
      </c>
      <c r="J3" s="36" t="s">
        <v>57</v>
      </c>
      <c r="K3" s="38" t="s">
        <v>58</v>
      </c>
      <c r="L3" s="36" t="s">
        <v>59</v>
      </c>
      <c r="M3" s="38" t="s">
        <v>60</v>
      </c>
      <c r="N3" s="36" t="s">
        <v>61</v>
      </c>
      <c r="O3" s="38" t="s">
        <v>62</v>
      </c>
      <c r="P3" s="36" t="s">
        <v>63</v>
      </c>
      <c r="Q3" s="38" t="s">
        <v>64</v>
      </c>
      <c r="R3" s="36" t="s">
        <v>65</v>
      </c>
      <c r="S3" s="38" t="s">
        <v>66</v>
      </c>
      <c r="T3" s="36" t="s">
        <v>67</v>
      </c>
      <c r="U3" s="38" t="s">
        <v>68</v>
      </c>
      <c r="V3" s="36" t="s">
        <v>69</v>
      </c>
      <c r="W3" s="38" t="s">
        <v>70</v>
      </c>
      <c r="X3" s="36" t="s">
        <v>71</v>
      </c>
      <c r="Y3" s="38" t="s">
        <v>72</v>
      </c>
      <c r="Z3" s="36" t="s">
        <v>73</v>
      </c>
      <c r="AA3" s="38" t="s">
        <v>74</v>
      </c>
      <c r="AB3" s="10"/>
    </row>
    <row r="4" spans="1:28" ht="18.399999999999999" thickBot="1">
      <c r="A4" s="18" t="s">
        <v>75</v>
      </c>
      <c r="B4" s="39"/>
      <c r="C4" s="19"/>
      <c r="D4" s="40"/>
      <c r="E4" s="19"/>
      <c r="F4" s="41"/>
      <c r="G4" s="42"/>
      <c r="H4" s="41"/>
      <c r="I4" s="42"/>
      <c r="J4" s="41"/>
      <c r="K4" s="42"/>
      <c r="L4" s="41"/>
      <c r="M4" s="42"/>
      <c r="N4" s="41"/>
      <c r="O4" s="42"/>
      <c r="P4" s="41"/>
      <c r="Q4" s="42"/>
      <c r="R4" s="41"/>
      <c r="S4" s="42"/>
      <c r="T4" s="41"/>
      <c r="U4" s="42"/>
      <c r="V4" s="41"/>
      <c r="W4" s="42"/>
      <c r="X4" s="41"/>
      <c r="Y4" s="42"/>
      <c r="Z4" s="41"/>
      <c r="AA4" s="42"/>
      <c r="AB4" s="10"/>
    </row>
    <row r="5" spans="1:28" ht="18.95" thickTop="1" thickBot="1">
      <c r="A5" s="175" t="s">
        <v>76</v>
      </c>
      <c r="B5" s="39"/>
      <c r="C5" s="193">
        <v>0</v>
      </c>
      <c r="D5" s="195">
        <v>1</v>
      </c>
      <c r="E5" s="26">
        <f>C5*D5</f>
        <v>0</v>
      </c>
      <c r="F5" s="195">
        <v>1</v>
      </c>
      <c r="G5" s="43">
        <f>C5*F5</f>
        <v>0</v>
      </c>
      <c r="H5" s="195">
        <v>1</v>
      </c>
      <c r="I5" s="43">
        <f>C5*H5</f>
        <v>0</v>
      </c>
      <c r="J5" s="195">
        <v>1</v>
      </c>
      <c r="K5" s="43">
        <f>C5*J5</f>
        <v>0</v>
      </c>
      <c r="L5" s="195">
        <v>1</v>
      </c>
      <c r="M5" s="43">
        <f>C5*L5</f>
        <v>0</v>
      </c>
      <c r="N5" s="195">
        <v>1</v>
      </c>
      <c r="O5" s="43">
        <f t="shared" ref="O5:O10" si="0">C5*N5</f>
        <v>0</v>
      </c>
      <c r="P5" s="195">
        <v>1</v>
      </c>
      <c r="Q5" s="43">
        <f t="shared" ref="Q5:Q10" si="1">C5*P5</f>
        <v>0</v>
      </c>
      <c r="R5" s="195">
        <v>1</v>
      </c>
      <c r="S5" s="43">
        <f t="shared" ref="S5:S10" si="2">R5*C5</f>
        <v>0</v>
      </c>
      <c r="T5" s="195">
        <v>1</v>
      </c>
      <c r="U5" s="43">
        <f t="shared" ref="U5:U10" si="3">T5*C5</f>
        <v>0</v>
      </c>
      <c r="V5" s="195">
        <v>1</v>
      </c>
      <c r="W5" s="43">
        <f t="shared" ref="W5:W10" si="4">V5*C5</f>
        <v>0</v>
      </c>
      <c r="X5" s="195">
        <v>1</v>
      </c>
      <c r="Y5" s="43">
        <f t="shared" ref="Y5:Y10" si="5">C5*X5</f>
        <v>0</v>
      </c>
      <c r="Z5" s="195">
        <v>1</v>
      </c>
      <c r="AA5" s="43">
        <f t="shared" ref="AA5:AA10" si="6">C5*Z5</f>
        <v>0</v>
      </c>
      <c r="AB5" s="10"/>
    </row>
    <row r="6" spans="1:28" ht="18.95" thickTop="1" thickBot="1">
      <c r="A6" s="175" t="s">
        <v>77</v>
      </c>
      <c r="B6" s="39"/>
      <c r="C6" s="193">
        <v>0</v>
      </c>
      <c r="D6" s="195">
        <v>1</v>
      </c>
      <c r="E6" s="24">
        <f>D6*C6</f>
        <v>0</v>
      </c>
      <c r="F6" s="195">
        <v>1</v>
      </c>
      <c r="G6" s="44">
        <f>F6*C6</f>
        <v>0</v>
      </c>
      <c r="H6" s="195">
        <v>1</v>
      </c>
      <c r="I6" s="44">
        <f>H6*C6</f>
        <v>0</v>
      </c>
      <c r="J6" s="195">
        <v>1</v>
      </c>
      <c r="K6" s="44">
        <f>J6*C6</f>
        <v>0</v>
      </c>
      <c r="L6" s="195">
        <v>1</v>
      </c>
      <c r="M6" s="44">
        <f>L6*C6</f>
        <v>0</v>
      </c>
      <c r="N6" s="195">
        <v>1</v>
      </c>
      <c r="O6" s="43">
        <f t="shared" si="0"/>
        <v>0</v>
      </c>
      <c r="P6" s="195">
        <v>1</v>
      </c>
      <c r="Q6" s="43">
        <f t="shared" si="1"/>
        <v>0</v>
      </c>
      <c r="R6" s="195">
        <v>1</v>
      </c>
      <c r="S6" s="43">
        <f t="shared" si="2"/>
        <v>0</v>
      </c>
      <c r="T6" s="195">
        <v>1</v>
      </c>
      <c r="U6" s="43">
        <f t="shared" si="3"/>
        <v>0</v>
      </c>
      <c r="V6" s="195">
        <v>1</v>
      </c>
      <c r="W6" s="43">
        <f t="shared" si="4"/>
        <v>0</v>
      </c>
      <c r="X6" s="195">
        <v>1</v>
      </c>
      <c r="Y6" s="43">
        <f t="shared" si="5"/>
        <v>0</v>
      </c>
      <c r="Z6" s="195">
        <v>1</v>
      </c>
      <c r="AA6" s="43">
        <f t="shared" si="6"/>
        <v>0</v>
      </c>
      <c r="AB6" s="10"/>
    </row>
    <row r="7" spans="1:28" ht="18.95" thickTop="1" thickBot="1">
      <c r="A7" s="175" t="s">
        <v>78</v>
      </c>
      <c r="B7" s="39"/>
      <c r="C7" s="193">
        <v>0</v>
      </c>
      <c r="D7" s="195">
        <v>1</v>
      </c>
      <c r="E7" s="24">
        <f>D7*C7</f>
        <v>0</v>
      </c>
      <c r="F7" s="195">
        <v>1</v>
      </c>
      <c r="G7" s="44">
        <f>F7*C7</f>
        <v>0</v>
      </c>
      <c r="H7" s="195">
        <v>1</v>
      </c>
      <c r="I7" s="44">
        <f>H7*C7</f>
        <v>0</v>
      </c>
      <c r="J7" s="195">
        <v>1</v>
      </c>
      <c r="K7" s="44">
        <f>J7*C7</f>
        <v>0</v>
      </c>
      <c r="L7" s="195">
        <v>1</v>
      </c>
      <c r="M7" s="44">
        <f>L7*C7</f>
        <v>0</v>
      </c>
      <c r="N7" s="195">
        <v>1</v>
      </c>
      <c r="O7" s="43">
        <f t="shared" si="0"/>
        <v>0</v>
      </c>
      <c r="P7" s="195">
        <v>1</v>
      </c>
      <c r="Q7" s="43">
        <f t="shared" si="1"/>
        <v>0</v>
      </c>
      <c r="R7" s="195">
        <v>1</v>
      </c>
      <c r="S7" s="43">
        <f t="shared" si="2"/>
        <v>0</v>
      </c>
      <c r="T7" s="195">
        <v>1</v>
      </c>
      <c r="U7" s="43">
        <f t="shared" si="3"/>
        <v>0</v>
      </c>
      <c r="V7" s="195">
        <v>1</v>
      </c>
      <c r="W7" s="43">
        <f t="shared" si="4"/>
        <v>0</v>
      </c>
      <c r="X7" s="195">
        <v>1</v>
      </c>
      <c r="Y7" s="43">
        <f t="shared" si="5"/>
        <v>0</v>
      </c>
      <c r="Z7" s="195">
        <v>1</v>
      </c>
      <c r="AA7" s="43">
        <f t="shared" si="6"/>
        <v>0</v>
      </c>
      <c r="AB7" s="10"/>
    </row>
    <row r="8" spans="1:28" ht="18.95" thickTop="1" thickBot="1">
      <c r="A8" s="175" t="s">
        <v>79</v>
      </c>
      <c r="B8" s="39"/>
      <c r="C8" s="193">
        <v>0</v>
      </c>
      <c r="D8" s="195">
        <v>1</v>
      </c>
      <c r="E8" s="24">
        <f>D8*C8</f>
        <v>0</v>
      </c>
      <c r="F8" s="195">
        <v>1</v>
      </c>
      <c r="G8" s="44">
        <f>F8*C8</f>
        <v>0</v>
      </c>
      <c r="H8" s="195">
        <v>1</v>
      </c>
      <c r="I8" s="44">
        <f>H8*C8</f>
        <v>0</v>
      </c>
      <c r="J8" s="195">
        <v>1</v>
      </c>
      <c r="K8" s="44">
        <f>J8*C8</f>
        <v>0</v>
      </c>
      <c r="L8" s="195">
        <v>1</v>
      </c>
      <c r="M8" s="44">
        <f>L8*C8</f>
        <v>0</v>
      </c>
      <c r="N8" s="195">
        <v>1</v>
      </c>
      <c r="O8" s="43">
        <f t="shared" si="0"/>
        <v>0</v>
      </c>
      <c r="P8" s="195">
        <v>1</v>
      </c>
      <c r="Q8" s="43">
        <f t="shared" si="1"/>
        <v>0</v>
      </c>
      <c r="R8" s="195">
        <v>1</v>
      </c>
      <c r="S8" s="43">
        <f t="shared" si="2"/>
        <v>0</v>
      </c>
      <c r="T8" s="195">
        <v>1</v>
      </c>
      <c r="U8" s="43">
        <f t="shared" si="3"/>
        <v>0</v>
      </c>
      <c r="V8" s="195">
        <v>1</v>
      </c>
      <c r="W8" s="43">
        <f t="shared" si="4"/>
        <v>0</v>
      </c>
      <c r="X8" s="195">
        <v>1</v>
      </c>
      <c r="Y8" s="43">
        <f t="shared" si="5"/>
        <v>0</v>
      </c>
      <c r="Z8" s="195">
        <v>1</v>
      </c>
      <c r="AA8" s="43">
        <f t="shared" si="6"/>
        <v>0</v>
      </c>
      <c r="AB8" s="10"/>
    </row>
    <row r="9" spans="1:28" ht="18.95" thickTop="1" thickBot="1">
      <c r="A9" s="175" t="s">
        <v>80</v>
      </c>
      <c r="B9" s="39"/>
      <c r="C9" s="193">
        <v>0</v>
      </c>
      <c r="D9" s="195">
        <v>1</v>
      </c>
      <c r="E9" s="24">
        <f>D9*C9</f>
        <v>0</v>
      </c>
      <c r="F9" s="195">
        <v>1</v>
      </c>
      <c r="G9" s="44">
        <f>F9*C9</f>
        <v>0</v>
      </c>
      <c r="H9" s="195">
        <v>1</v>
      </c>
      <c r="I9" s="44">
        <f>H9*C9</f>
        <v>0</v>
      </c>
      <c r="J9" s="195">
        <v>1</v>
      </c>
      <c r="K9" s="44">
        <f>J9*C9</f>
        <v>0</v>
      </c>
      <c r="L9" s="195">
        <v>1</v>
      </c>
      <c r="M9" s="44">
        <f>L9*C9</f>
        <v>0</v>
      </c>
      <c r="N9" s="195">
        <v>1</v>
      </c>
      <c r="O9" s="43">
        <f t="shared" si="0"/>
        <v>0</v>
      </c>
      <c r="P9" s="195">
        <v>1</v>
      </c>
      <c r="Q9" s="43">
        <f t="shared" si="1"/>
        <v>0</v>
      </c>
      <c r="R9" s="195">
        <v>1</v>
      </c>
      <c r="S9" s="43">
        <f t="shared" si="2"/>
        <v>0</v>
      </c>
      <c r="T9" s="195">
        <v>1</v>
      </c>
      <c r="U9" s="43">
        <f t="shared" si="3"/>
        <v>0</v>
      </c>
      <c r="V9" s="195">
        <v>1</v>
      </c>
      <c r="W9" s="43">
        <f t="shared" si="4"/>
        <v>0</v>
      </c>
      <c r="X9" s="195">
        <v>1</v>
      </c>
      <c r="Y9" s="43">
        <f t="shared" si="5"/>
        <v>0</v>
      </c>
      <c r="Z9" s="195">
        <v>1</v>
      </c>
      <c r="AA9" s="43">
        <f t="shared" si="6"/>
        <v>0</v>
      </c>
      <c r="AB9" s="10"/>
    </row>
    <row r="10" spans="1:28" ht="18.95" thickTop="1" thickBot="1">
      <c r="A10" s="175" t="s">
        <v>81</v>
      </c>
      <c r="B10" s="39"/>
      <c r="C10" s="193">
        <v>0</v>
      </c>
      <c r="D10" s="195">
        <v>1</v>
      </c>
      <c r="E10" s="24">
        <f>D10*C10</f>
        <v>0</v>
      </c>
      <c r="F10" s="195">
        <v>1</v>
      </c>
      <c r="G10" s="44">
        <f>F10*C10</f>
        <v>0</v>
      </c>
      <c r="H10" s="195">
        <v>1</v>
      </c>
      <c r="I10" s="44">
        <f>H10*C10</f>
        <v>0</v>
      </c>
      <c r="J10" s="195">
        <v>1</v>
      </c>
      <c r="K10" s="44">
        <f>J10*C10</f>
        <v>0</v>
      </c>
      <c r="L10" s="195">
        <v>1</v>
      </c>
      <c r="M10" s="44">
        <f>L10*C10</f>
        <v>0</v>
      </c>
      <c r="N10" s="195">
        <v>1</v>
      </c>
      <c r="O10" s="43">
        <f t="shared" si="0"/>
        <v>0</v>
      </c>
      <c r="P10" s="195">
        <v>1</v>
      </c>
      <c r="Q10" s="43">
        <f t="shared" si="1"/>
        <v>0</v>
      </c>
      <c r="R10" s="195">
        <v>1</v>
      </c>
      <c r="S10" s="43">
        <f t="shared" si="2"/>
        <v>0</v>
      </c>
      <c r="T10" s="195">
        <v>1</v>
      </c>
      <c r="U10" s="43">
        <f t="shared" si="3"/>
        <v>0</v>
      </c>
      <c r="V10" s="195">
        <v>1</v>
      </c>
      <c r="W10" s="43">
        <f t="shared" si="4"/>
        <v>0</v>
      </c>
      <c r="X10" s="195">
        <v>1</v>
      </c>
      <c r="Y10" s="43">
        <f t="shared" si="5"/>
        <v>0</v>
      </c>
      <c r="Z10" s="195">
        <v>1</v>
      </c>
      <c r="AA10" s="43">
        <f t="shared" si="6"/>
        <v>0</v>
      </c>
      <c r="AB10" s="10"/>
    </row>
    <row r="11" spans="1:28" ht="18.399999999999999" thickBot="1">
      <c r="A11" s="175" t="s">
        <v>82</v>
      </c>
      <c r="B11" s="177">
        <v>0.13</v>
      </c>
      <c r="C11" s="49"/>
      <c r="D11" s="45"/>
      <c r="E11" s="24">
        <f>SUM(E7:E10)*B11</f>
        <v>0</v>
      </c>
      <c r="F11" s="45"/>
      <c r="G11" s="44">
        <f>SUM(G7:G10)*B11</f>
        <v>0</v>
      </c>
      <c r="H11" s="45"/>
      <c r="I11" s="44">
        <f>SUM(I7:I10)*B11</f>
        <v>0</v>
      </c>
      <c r="J11" s="45"/>
      <c r="K11" s="44">
        <f>SUM(K7:K10)*B11</f>
        <v>0</v>
      </c>
      <c r="L11" s="45"/>
      <c r="M11" s="44">
        <f>SUM(M7:M10)*B11</f>
        <v>0</v>
      </c>
      <c r="N11" s="45"/>
      <c r="O11" s="44">
        <f>SUM(O7:O10)*B11</f>
        <v>0</v>
      </c>
      <c r="P11" s="45"/>
      <c r="Q11" s="44">
        <f>SUM(Q7:Q10)*B11</f>
        <v>0</v>
      </c>
      <c r="R11" s="45"/>
      <c r="S11" s="44">
        <f>SUM(S7:S10)*B11</f>
        <v>0</v>
      </c>
      <c r="T11" s="45"/>
      <c r="U11" s="44">
        <f>SUM(U7:U10)*B11</f>
        <v>0</v>
      </c>
      <c r="V11" s="45"/>
      <c r="W11" s="44">
        <f>SUM(W7:W10)*B11</f>
        <v>0</v>
      </c>
      <c r="X11" s="45"/>
      <c r="Y11" s="44">
        <f>SUM(Y7:Y10)*B11</f>
        <v>0</v>
      </c>
      <c r="Z11" s="45"/>
      <c r="AA11" s="44">
        <f>SUM(AA7:AA10)*B11</f>
        <v>0</v>
      </c>
      <c r="AB11" s="10"/>
    </row>
    <row r="12" spans="1:28" ht="18.399999999999999" thickBot="1">
      <c r="A12" s="175" t="s">
        <v>83</v>
      </c>
      <c r="B12" s="39"/>
      <c r="C12" s="49"/>
      <c r="D12" s="46"/>
      <c r="E12" s="24">
        <f>SUM(E7:E11)</f>
        <v>0</v>
      </c>
      <c r="F12" s="46"/>
      <c r="G12" s="44">
        <f>SUM(G7:G11)</f>
        <v>0</v>
      </c>
      <c r="H12" s="46"/>
      <c r="I12" s="44">
        <f>SUM(I7:I11)</f>
        <v>0</v>
      </c>
      <c r="J12" s="46"/>
      <c r="K12" s="44">
        <f>SUM(K7:K11)</f>
        <v>0</v>
      </c>
      <c r="L12" s="46"/>
      <c r="M12" s="44">
        <f>SUM(M7:M11)</f>
        <v>0</v>
      </c>
      <c r="N12" s="46"/>
      <c r="O12" s="44">
        <f>SUM(O7:O11)</f>
        <v>0</v>
      </c>
      <c r="P12" s="46"/>
      <c r="Q12" s="44">
        <f>SUM(Q7:Q11)</f>
        <v>0</v>
      </c>
      <c r="R12" s="46"/>
      <c r="S12" s="44">
        <f>SUM(S7:S11)</f>
        <v>0</v>
      </c>
      <c r="T12" s="46"/>
      <c r="U12" s="44">
        <f>SUM(U7:U11)</f>
        <v>0</v>
      </c>
      <c r="V12" s="46"/>
      <c r="W12" s="44">
        <f>SUM(W7:W11)</f>
        <v>0</v>
      </c>
      <c r="X12" s="46"/>
      <c r="Y12" s="44">
        <f>SUM(Y7:Y11)</f>
        <v>0</v>
      </c>
      <c r="Z12" s="46"/>
      <c r="AA12" s="44">
        <f>SUM(AA7:AA11)</f>
        <v>0</v>
      </c>
      <c r="AB12" s="10"/>
    </row>
    <row r="13" spans="1:28" ht="18">
      <c r="A13" s="47" t="s">
        <v>84</v>
      </c>
      <c r="B13" s="48"/>
      <c r="C13" s="49"/>
      <c r="D13" s="50"/>
      <c r="E13" s="51">
        <f>SUM(E5:E11)</f>
        <v>0</v>
      </c>
      <c r="F13" s="50"/>
      <c r="G13" s="51">
        <f>SUM(G5:G11)</f>
        <v>0</v>
      </c>
      <c r="H13" s="50"/>
      <c r="I13" s="51">
        <f>SUM(I5:I11)</f>
        <v>0</v>
      </c>
      <c r="J13" s="50"/>
      <c r="K13" s="51">
        <f>SUM(K5:K11)</f>
        <v>0</v>
      </c>
      <c r="L13" s="50"/>
      <c r="M13" s="51">
        <f>SUM(M5:M11)</f>
        <v>0</v>
      </c>
      <c r="N13" s="50"/>
      <c r="O13" s="51">
        <f>SUM(O5:O11)</f>
        <v>0</v>
      </c>
      <c r="P13" s="50"/>
      <c r="Q13" s="51">
        <f>SUM(Q5:Q11)</f>
        <v>0</v>
      </c>
      <c r="R13" s="50"/>
      <c r="S13" s="51">
        <f>SUM(S5:S11)</f>
        <v>0</v>
      </c>
      <c r="T13" s="50"/>
      <c r="U13" s="51">
        <f>SUM(U5:U11)</f>
        <v>0</v>
      </c>
      <c r="V13" s="50"/>
      <c r="W13" s="51">
        <f>SUM(W5:W11)</f>
        <v>0</v>
      </c>
      <c r="X13" s="50"/>
      <c r="Y13" s="51">
        <f>SUM(Y5:Y11)</f>
        <v>0</v>
      </c>
      <c r="Z13" s="50"/>
      <c r="AA13" s="51">
        <f>SUM(AA5:AA11)</f>
        <v>0</v>
      </c>
      <c r="AB13" s="10"/>
    </row>
    <row r="14" spans="1:28" ht="18">
      <c r="A14" s="47"/>
      <c r="B14" s="48"/>
      <c r="C14" s="49"/>
      <c r="D14" s="50"/>
      <c r="E14" s="52"/>
      <c r="F14" s="50"/>
      <c r="G14" s="53"/>
      <c r="H14" s="50"/>
      <c r="I14" s="53"/>
      <c r="J14" s="50"/>
      <c r="K14" s="53"/>
      <c r="L14" s="50"/>
      <c r="M14" s="53"/>
      <c r="N14" s="50"/>
      <c r="O14" s="53"/>
      <c r="P14" s="50"/>
      <c r="Q14" s="53"/>
      <c r="R14" s="50"/>
      <c r="S14" s="53"/>
      <c r="T14" s="50"/>
      <c r="U14" s="53"/>
      <c r="V14" s="50"/>
      <c r="W14" s="53"/>
      <c r="X14" s="50"/>
      <c r="Y14" s="53"/>
      <c r="Z14" s="50"/>
      <c r="AA14" s="53"/>
      <c r="AB14" s="10"/>
    </row>
    <row r="15" spans="1:28" ht="18.399999999999999" thickBot="1">
      <c r="A15" s="18" t="s">
        <v>19</v>
      </c>
      <c r="B15" s="39"/>
      <c r="C15" s="24"/>
      <c r="D15" s="46"/>
      <c r="E15" s="24"/>
      <c r="F15" s="45"/>
      <c r="G15" s="44"/>
      <c r="H15" s="45"/>
      <c r="I15" s="44"/>
      <c r="J15" s="45"/>
      <c r="K15" s="44"/>
      <c r="L15" s="45"/>
      <c r="M15" s="44"/>
      <c r="N15" s="45"/>
      <c r="O15" s="44"/>
      <c r="P15" s="45"/>
      <c r="Q15" s="44"/>
      <c r="R15" s="45"/>
      <c r="S15" s="44"/>
      <c r="T15" s="45"/>
      <c r="U15" s="44"/>
      <c r="V15" s="45"/>
      <c r="W15" s="44"/>
      <c r="X15" s="45"/>
      <c r="Y15" s="44"/>
      <c r="Z15" s="45"/>
      <c r="AA15" s="44"/>
      <c r="AB15" s="10"/>
    </row>
    <row r="16" spans="1:28" ht="18.95" thickTop="1" thickBot="1">
      <c r="A16" s="175" t="s">
        <v>21</v>
      </c>
      <c r="B16" s="54"/>
      <c r="C16" s="193">
        <v>0</v>
      </c>
      <c r="D16" s="195">
        <v>1</v>
      </c>
      <c r="E16" s="24">
        <f>D16*C16</f>
        <v>0</v>
      </c>
      <c r="F16" s="195">
        <v>1</v>
      </c>
      <c r="G16" s="44">
        <f>F16*C16</f>
        <v>0</v>
      </c>
      <c r="H16" s="195">
        <v>1</v>
      </c>
      <c r="I16" s="44">
        <f>H16*C16</f>
        <v>0</v>
      </c>
      <c r="J16" s="195">
        <v>1</v>
      </c>
      <c r="K16" s="44">
        <f>J16*C16</f>
        <v>0</v>
      </c>
      <c r="L16" s="195">
        <v>1</v>
      </c>
      <c r="M16" s="44">
        <f>L16*C16</f>
        <v>0</v>
      </c>
      <c r="N16" s="195">
        <v>1</v>
      </c>
      <c r="O16" s="44">
        <f>N16*C16</f>
        <v>0</v>
      </c>
      <c r="P16" s="195">
        <v>1</v>
      </c>
      <c r="Q16" s="44">
        <f>P16*C16</f>
        <v>0</v>
      </c>
      <c r="R16" s="195">
        <v>1</v>
      </c>
      <c r="S16" s="43">
        <f>R16*C16</f>
        <v>0</v>
      </c>
      <c r="T16" s="195">
        <v>1</v>
      </c>
      <c r="U16" s="43">
        <f>T16*C16</f>
        <v>0</v>
      </c>
      <c r="V16" s="195">
        <v>1</v>
      </c>
      <c r="W16" s="43">
        <f>V16*C16</f>
        <v>0</v>
      </c>
      <c r="X16" s="195">
        <v>1</v>
      </c>
      <c r="Y16" s="43">
        <f>C16*X16</f>
        <v>0</v>
      </c>
      <c r="Z16" s="195">
        <v>1</v>
      </c>
      <c r="AA16" s="43">
        <f>C16*Z16</f>
        <v>0</v>
      </c>
      <c r="AB16" s="10"/>
    </row>
    <row r="17" spans="1:28" ht="18.95" thickTop="1" thickBot="1">
      <c r="A17" s="175" t="s">
        <v>24</v>
      </c>
      <c r="B17" s="39"/>
      <c r="C17" s="193">
        <v>0</v>
      </c>
      <c r="D17" s="195">
        <v>1</v>
      </c>
      <c r="E17" s="24">
        <f>D17*C17</f>
        <v>0</v>
      </c>
      <c r="F17" s="195">
        <v>1</v>
      </c>
      <c r="G17" s="44">
        <f>F17*C17</f>
        <v>0</v>
      </c>
      <c r="H17" s="195">
        <v>1</v>
      </c>
      <c r="I17" s="44">
        <f>H17*C17</f>
        <v>0</v>
      </c>
      <c r="J17" s="195">
        <v>1</v>
      </c>
      <c r="K17" s="44">
        <f>J17*C17</f>
        <v>0</v>
      </c>
      <c r="L17" s="195">
        <v>1</v>
      </c>
      <c r="M17" s="44">
        <f>L17*C17</f>
        <v>0</v>
      </c>
      <c r="N17" s="195">
        <v>1</v>
      </c>
      <c r="O17" s="44">
        <f>N17*C17</f>
        <v>0</v>
      </c>
      <c r="P17" s="195">
        <v>1</v>
      </c>
      <c r="Q17" s="44">
        <f>P17*C17</f>
        <v>0</v>
      </c>
      <c r="R17" s="195">
        <v>1</v>
      </c>
      <c r="S17" s="43">
        <f>R17*C17</f>
        <v>0</v>
      </c>
      <c r="T17" s="195">
        <v>1</v>
      </c>
      <c r="U17" s="43">
        <f>T17*C17</f>
        <v>0</v>
      </c>
      <c r="V17" s="195">
        <v>1</v>
      </c>
      <c r="W17" s="43">
        <f>V17*C17</f>
        <v>0</v>
      </c>
      <c r="X17" s="195">
        <v>1</v>
      </c>
      <c r="Y17" s="43">
        <f>C17*X17</f>
        <v>0</v>
      </c>
      <c r="Z17" s="195">
        <v>1</v>
      </c>
      <c r="AA17" s="43">
        <f>C17*Z17</f>
        <v>0</v>
      </c>
      <c r="AB17" s="10"/>
    </row>
    <row r="18" spans="1:28" ht="18.95" thickTop="1" thickBot="1">
      <c r="A18" s="175" t="s">
        <v>85</v>
      </c>
      <c r="B18" s="39"/>
      <c r="C18" s="193">
        <v>0</v>
      </c>
      <c r="D18" s="195">
        <v>1</v>
      </c>
      <c r="E18" s="24">
        <f>D18*C18</f>
        <v>0</v>
      </c>
      <c r="F18" s="195">
        <v>1</v>
      </c>
      <c r="G18" s="24">
        <f>F18*C18</f>
        <v>0</v>
      </c>
      <c r="H18" s="195">
        <v>1</v>
      </c>
      <c r="I18" s="44">
        <f>H18*C18</f>
        <v>0</v>
      </c>
      <c r="J18" s="195">
        <v>1</v>
      </c>
      <c r="K18" s="44">
        <f>J18*C18</f>
        <v>0</v>
      </c>
      <c r="L18" s="195">
        <v>1</v>
      </c>
      <c r="M18" s="44">
        <f>L18*C18</f>
        <v>0</v>
      </c>
      <c r="N18" s="195">
        <v>1</v>
      </c>
      <c r="O18" s="44">
        <f>N18*C18</f>
        <v>0</v>
      </c>
      <c r="P18" s="195">
        <v>1</v>
      </c>
      <c r="Q18" s="44">
        <f>P18*C18</f>
        <v>0</v>
      </c>
      <c r="R18" s="195">
        <v>1</v>
      </c>
      <c r="S18" s="43">
        <f>R18*C18</f>
        <v>0</v>
      </c>
      <c r="T18" s="195">
        <v>1</v>
      </c>
      <c r="U18" s="43">
        <f>T18*C18</f>
        <v>0</v>
      </c>
      <c r="V18" s="195">
        <v>1</v>
      </c>
      <c r="W18" s="43">
        <f>V18*C18</f>
        <v>0</v>
      </c>
      <c r="X18" s="195">
        <v>1</v>
      </c>
      <c r="Y18" s="43">
        <f>C18*X18</f>
        <v>0</v>
      </c>
      <c r="Z18" s="195">
        <v>1</v>
      </c>
      <c r="AA18" s="43">
        <f>C18*Z18</f>
        <v>0</v>
      </c>
      <c r="AB18" s="10"/>
    </row>
    <row r="19" spans="1:28" ht="18.95" thickTop="1" thickBot="1">
      <c r="A19" s="175" t="s">
        <v>86</v>
      </c>
      <c r="B19" s="39"/>
      <c r="C19" s="193">
        <v>0</v>
      </c>
      <c r="D19" s="195">
        <v>1</v>
      </c>
      <c r="E19" s="24">
        <f>D19*C19</f>
        <v>0</v>
      </c>
      <c r="F19" s="195">
        <v>1</v>
      </c>
      <c r="G19" s="44">
        <f>F19*C19</f>
        <v>0</v>
      </c>
      <c r="H19" s="195">
        <v>1</v>
      </c>
      <c r="I19" s="44">
        <f>H19*C19</f>
        <v>0</v>
      </c>
      <c r="J19" s="195">
        <v>1</v>
      </c>
      <c r="K19" s="44">
        <f>J19*C19</f>
        <v>0</v>
      </c>
      <c r="L19" s="195">
        <v>1</v>
      </c>
      <c r="M19" s="44">
        <f>L19*C19</f>
        <v>0</v>
      </c>
      <c r="N19" s="195">
        <v>1</v>
      </c>
      <c r="O19" s="44">
        <f>N19*C19</f>
        <v>0</v>
      </c>
      <c r="P19" s="195">
        <v>1</v>
      </c>
      <c r="Q19" s="44">
        <f>P19*C19</f>
        <v>0</v>
      </c>
      <c r="R19" s="195">
        <v>1</v>
      </c>
      <c r="S19" s="43">
        <f>R19*C19</f>
        <v>0</v>
      </c>
      <c r="T19" s="195">
        <v>1</v>
      </c>
      <c r="U19" s="43">
        <f>T19*C19</f>
        <v>0</v>
      </c>
      <c r="V19" s="195">
        <v>1</v>
      </c>
      <c r="W19" s="43">
        <f>V19*C19</f>
        <v>0</v>
      </c>
      <c r="X19" s="195">
        <v>1</v>
      </c>
      <c r="Y19" s="43">
        <f>C19*X19</f>
        <v>0</v>
      </c>
      <c r="Z19" s="195">
        <v>1</v>
      </c>
      <c r="AA19" s="43">
        <f>C19*Z19</f>
        <v>0</v>
      </c>
      <c r="AB19" s="10"/>
    </row>
    <row r="20" spans="1:28" ht="18">
      <c r="A20" s="55" t="s">
        <v>87</v>
      </c>
      <c r="B20" s="56"/>
      <c r="C20" s="57"/>
      <c r="D20" s="50"/>
      <c r="E20" s="51">
        <f>SUM(E16:E19)</f>
        <v>0</v>
      </c>
      <c r="F20" s="50"/>
      <c r="G20" s="58">
        <f>SUM(G16:G19)</f>
        <v>0</v>
      </c>
      <c r="H20" s="59"/>
      <c r="I20" s="58">
        <f>SUM(I16:I19)</f>
        <v>0</v>
      </c>
      <c r="J20" s="59"/>
      <c r="K20" s="58">
        <f>SUM(K16:K19)</f>
        <v>0</v>
      </c>
      <c r="L20" s="59"/>
      <c r="M20" s="58">
        <f>SUM(M16:M19)</f>
        <v>0</v>
      </c>
      <c r="N20" s="59"/>
      <c r="O20" s="58">
        <f>SUM(O16:O19)</f>
        <v>0</v>
      </c>
      <c r="P20" s="59"/>
      <c r="Q20" s="58">
        <f>SUM(Q16:Q19)</f>
        <v>0</v>
      </c>
      <c r="R20" s="59"/>
      <c r="S20" s="58">
        <f>SUM(S16:S19)</f>
        <v>0</v>
      </c>
      <c r="T20" s="59"/>
      <c r="U20" s="58">
        <f>SUM(U16:U19)</f>
        <v>0</v>
      </c>
      <c r="V20" s="59"/>
      <c r="W20" s="58">
        <f>SUM(W16:W19)</f>
        <v>0</v>
      </c>
      <c r="X20" s="59"/>
      <c r="Y20" s="58">
        <f>SUM(Y16:Y19)</f>
        <v>0</v>
      </c>
      <c r="Z20" s="59"/>
      <c r="AA20" s="58">
        <f>SUM(AA16:AA19)</f>
        <v>0</v>
      </c>
      <c r="AB20" s="10"/>
    </row>
    <row r="21" spans="1:28" ht="18">
      <c r="A21" s="55"/>
      <c r="B21" s="56"/>
      <c r="C21" s="57"/>
      <c r="D21" s="50"/>
      <c r="E21" s="52"/>
      <c r="F21" s="50"/>
      <c r="G21" s="53"/>
      <c r="H21" s="59"/>
      <c r="I21" s="53"/>
      <c r="J21" s="59"/>
      <c r="K21" s="53"/>
      <c r="L21" s="59"/>
      <c r="M21" s="53"/>
      <c r="N21" s="59"/>
      <c r="O21" s="53"/>
      <c r="P21" s="59"/>
      <c r="Q21" s="53"/>
      <c r="R21" s="59"/>
      <c r="S21" s="53"/>
      <c r="T21" s="59"/>
      <c r="U21" s="53"/>
      <c r="V21" s="59"/>
      <c r="W21" s="53"/>
      <c r="X21" s="59"/>
      <c r="Y21" s="53"/>
      <c r="Z21" s="59"/>
      <c r="AA21" s="53"/>
      <c r="AB21" s="10"/>
    </row>
    <row r="22" spans="1:28" ht="18.399999999999999" thickBot="1">
      <c r="A22" s="27" t="s">
        <v>27</v>
      </c>
      <c r="B22" s="39"/>
      <c r="C22" s="24"/>
      <c r="D22" s="46"/>
      <c r="E22" s="24"/>
      <c r="F22" s="45"/>
      <c r="G22" s="44"/>
      <c r="H22" s="45"/>
      <c r="I22" s="44"/>
      <c r="J22" s="45"/>
      <c r="K22" s="44"/>
      <c r="L22" s="45"/>
      <c r="M22" s="44"/>
      <c r="N22" s="45"/>
      <c r="O22" s="44"/>
      <c r="P22" s="45"/>
      <c r="Q22" s="44"/>
      <c r="R22" s="45"/>
      <c r="S22" s="44"/>
      <c r="T22" s="45"/>
      <c r="U22" s="44"/>
      <c r="V22" s="45"/>
      <c r="W22" s="44"/>
      <c r="X22" s="45"/>
      <c r="Y22" s="44"/>
      <c r="Z22" s="45"/>
      <c r="AA22" s="44"/>
      <c r="AB22" s="10"/>
    </row>
    <row r="23" spans="1:28" ht="18.95" thickTop="1" thickBot="1">
      <c r="A23" s="175" t="s">
        <v>28</v>
      </c>
      <c r="B23" s="39"/>
      <c r="C23" s="193">
        <v>0</v>
      </c>
      <c r="D23" s="195">
        <v>1</v>
      </c>
      <c r="E23" s="26">
        <f>D23*C23</f>
        <v>0</v>
      </c>
      <c r="F23" s="195">
        <v>1</v>
      </c>
      <c r="G23" s="43">
        <f>F23*C23</f>
        <v>0</v>
      </c>
      <c r="H23" s="195">
        <v>1</v>
      </c>
      <c r="I23" s="43">
        <f>H23*C23</f>
        <v>0</v>
      </c>
      <c r="J23" s="195">
        <v>1</v>
      </c>
      <c r="K23" s="43">
        <f>J23*C23</f>
        <v>0</v>
      </c>
      <c r="L23" s="195">
        <v>1</v>
      </c>
      <c r="M23" s="43">
        <f>L23*C23</f>
        <v>0</v>
      </c>
      <c r="N23" s="195">
        <v>1</v>
      </c>
      <c r="O23" s="43">
        <f>N23*C23</f>
        <v>0</v>
      </c>
      <c r="P23" s="195">
        <v>1</v>
      </c>
      <c r="Q23" s="44">
        <f>P23*C23</f>
        <v>0</v>
      </c>
      <c r="R23" s="195">
        <v>1</v>
      </c>
      <c r="S23" s="43">
        <f>R23*C23</f>
        <v>0</v>
      </c>
      <c r="T23" s="195">
        <v>1</v>
      </c>
      <c r="U23" s="43">
        <f>T23*C23</f>
        <v>0</v>
      </c>
      <c r="V23" s="195">
        <v>1</v>
      </c>
      <c r="W23" s="43">
        <f>V23*C23</f>
        <v>0</v>
      </c>
      <c r="X23" s="195">
        <v>1</v>
      </c>
      <c r="Y23" s="43">
        <f>C23*X23</f>
        <v>0</v>
      </c>
      <c r="Z23" s="195">
        <v>1</v>
      </c>
      <c r="AA23" s="43">
        <f>C23*Z23</f>
        <v>0</v>
      </c>
      <c r="AB23" s="10"/>
    </row>
    <row r="24" spans="1:28" ht="18.95" thickTop="1" thickBot="1">
      <c r="A24" s="175" t="s">
        <v>29</v>
      </c>
      <c r="B24" s="39"/>
      <c r="C24" s="193">
        <v>0</v>
      </c>
      <c r="D24" s="195">
        <v>1</v>
      </c>
      <c r="E24" s="26">
        <f>D24*C24</f>
        <v>0</v>
      </c>
      <c r="F24" s="195">
        <v>1</v>
      </c>
      <c r="G24" s="43">
        <f>F24*C24</f>
        <v>0</v>
      </c>
      <c r="H24" s="195">
        <v>1</v>
      </c>
      <c r="I24" s="43">
        <f>H24*C24</f>
        <v>0</v>
      </c>
      <c r="J24" s="195">
        <v>1</v>
      </c>
      <c r="K24" s="43">
        <f>J24*C24</f>
        <v>0</v>
      </c>
      <c r="L24" s="195">
        <v>1</v>
      </c>
      <c r="M24" s="43">
        <f>L24*C24</f>
        <v>0</v>
      </c>
      <c r="N24" s="195">
        <v>1</v>
      </c>
      <c r="O24" s="43">
        <f>N24*C24</f>
        <v>0</v>
      </c>
      <c r="P24" s="195">
        <v>1</v>
      </c>
      <c r="Q24" s="44">
        <f>P24*C24</f>
        <v>0</v>
      </c>
      <c r="R24" s="195">
        <v>1</v>
      </c>
      <c r="S24" s="43">
        <f>R24*C24</f>
        <v>0</v>
      </c>
      <c r="T24" s="195">
        <v>1</v>
      </c>
      <c r="U24" s="43">
        <f>T24*C24</f>
        <v>0</v>
      </c>
      <c r="V24" s="195">
        <v>1</v>
      </c>
      <c r="W24" s="43">
        <f>V24*C24</f>
        <v>0</v>
      </c>
      <c r="X24" s="195">
        <v>1</v>
      </c>
      <c r="Y24" s="43">
        <f>C24*X24</f>
        <v>0</v>
      </c>
      <c r="Z24" s="195">
        <v>1</v>
      </c>
      <c r="AA24" s="43">
        <f>C24*Z24</f>
        <v>0</v>
      </c>
      <c r="AB24" s="10"/>
    </row>
    <row r="25" spans="1:28" ht="18.95" thickTop="1" thickBot="1">
      <c r="A25" s="175" t="s">
        <v>88</v>
      </c>
      <c r="B25" s="39"/>
      <c r="C25" s="193">
        <v>0</v>
      </c>
      <c r="D25" s="195">
        <v>1</v>
      </c>
      <c r="E25" s="26">
        <f>D25*C25</f>
        <v>0</v>
      </c>
      <c r="F25" s="195">
        <v>1</v>
      </c>
      <c r="G25" s="43">
        <f>F25*C25</f>
        <v>0</v>
      </c>
      <c r="H25" s="195">
        <v>1</v>
      </c>
      <c r="I25" s="43">
        <f>H25*C25</f>
        <v>0</v>
      </c>
      <c r="J25" s="195">
        <v>1</v>
      </c>
      <c r="K25" s="43">
        <f>J25*C25</f>
        <v>0</v>
      </c>
      <c r="L25" s="195">
        <v>1</v>
      </c>
      <c r="M25" s="43">
        <f>L25*C25</f>
        <v>0</v>
      </c>
      <c r="N25" s="195">
        <v>1</v>
      </c>
      <c r="O25" s="43">
        <f>N25*C25</f>
        <v>0</v>
      </c>
      <c r="P25" s="195">
        <v>1</v>
      </c>
      <c r="Q25" s="44">
        <f>P25*C25</f>
        <v>0</v>
      </c>
      <c r="R25" s="195">
        <v>1</v>
      </c>
      <c r="S25" s="43">
        <f>R25*C25</f>
        <v>0</v>
      </c>
      <c r="T25" s="195">
        <v>1</v>
      </c>
      <c r="U25" s="43">
        <f>T25*C25</f>
        <v>0</v>
      </c>
      <c r="V25" s="195">
        <v>1</v>
      </c>
      <c r="W25" s="43">
        <f>V25*C25</f>
        <v>0</v>
      </c>
      <c r="X25" s="195">
        <v>1</v>
      </c>
      <c r="Y25" s="43">
        <f>C25*X25</f>
        <v>0</v>
      </c>
      <c r="Z25" s="195">
        <v>1</v>
      </c>
      <c r="AA25" s="43">
        <f>C25*Z25</f>
        <v>0</v>
      </c>
      <c r="AB25" s="10"/>
    </row>
    <row r="26" spans="1:28" ht="18.95" thickTop="1" thickBot="1">
      <c r="A26" s="175" t="s">
        <v>31</v>
      </c>
      <c r="B26" s="39"/>
      <c r="C26" s="193">
        <v>0</v>
      </c>
      <c r="D26" s="195">
        <v>1</v>
      </c>
      <c r="E26" s="26">
        <f>D26*C26</f>
        <v>0</v>
      </c>
      <c r="F26" s="195">
        <v>1</v>
      </c>
      <c r="G26" s="43">
        <f>F26*C26</f>
        <v>0</v>
      </c>
      <c r="H26" s="195">
        <v>1</v>
      </c>
      <c r="I26" s="43">
        <f>H26*C26</f>
        <v>0</v>
      </c>
      <c r="J26" s="195">
        <v>1</v>
      </c>
      <c r="K26" s="43">
        <f>J26*C26</f>
        <v>0</v>
      </c>
      <c r="L26" s="195">
        <v>1</v>
      </c>
      <c r="M26" s="43">
        <f>L26*C26</f>
        <v>0</v>
      </c>
      <c r="N26" s="195">
        <v>1</v>
      </c>
      <c r="O26" s="43">
        <f>N26*C26</f>
        <v>0</v>
      </c>
      <c r="P26" s="195">
        <v>1</v>
      </c>
      <c r="Q26" s="44">
        <f>P26*C26</f>
        <v>0</v>
      </c>
      <c r="R26" s="195">
        <v>1</v>
      </c>
      <c r="S26" s="43">
        <f>R26*C26</f>
        <v>0</v>
      </c>
      <c r="T26" s="195">
        <v>1</v>
      </c>
      <c r="U26" s="43">
        <f>T26*C26</f>
        <v>0</v>
      </c>
      <c r="V26" s="195">
        <v>1</v>
      </c>
      <c r="W26" s="43">
        <f>V26*C26</f>
        <v>0</v>
      </c>
      <c r="X26" s="195">
        <v>1</v>
      </c>
      <c r="Y26" s="43">
        <f>C26*X26</f>
        <v>0</v>
      </c>
      <c r="Z26" s="195">
        <v>1</v>
      </c>
      <c r="AA26" s="43">
        <f>C26*Z26</f>
        <v>0</v>
      </c>
      <c r="AB26" s="10"/>
    </row>
    <row r="27" spans="1:28" ht="18.95" thickTop="1" thickBot="1">
      <c r="A27" s="175" t="s">
        <v>32</v>
      </c>
      <c r="B27" s="39"/>
      <c r="C27" s="193">
        <v>0</v>
      </c>
      <c r="D27" s="195">
        <v>1</v>
      </c>
      <c r="E27" s="26">
        <f>D27*C27</f>
        <v>0</v>
      </c>
      <c r="F27" s="195">
        <v>1</v>
      </c>
      <c r="G27" s="43">
        <f>F27*C27</f>
        <v>0</v>
      </c>
      <c r="H27" s="195">
        <v>1</v>
      </c>
      <c r="I27" s="43">
        <f>H27*C27</f>
        <v>0</v>
      </c>
      <c r="J27" s="195">
        <v>1</v>
      </c>
      <c r="K27" s="43">
        <f>J27*C27</f>
        <v>0</v>
      </c>
      <c r="L27" s="195">
        <v>1</v>
      </c>
      <c r="M27" s="43">
        <f>L27*C27</f>
        <v>0</v>
      </c>
      <c r="N27" s="195">
        <v>1</v>
      </c>
      <c r="O27" s="43">
        <f>N27*C27</f>
        <v>0</v>
      </c>
      <c r="P27" s="195">
        <v>1</v>
      </c>
      <c r="Q27" s="44">
        <f>P27*C27</f>
        <v>0</v>
      </c>
      <c r="R27" s="195">
        <v>1</v>
      </c>
      <c r="S27" s="43">
        <f>R27*C27</f>
        <v>0</v>
      </c>
      <c r="T27" s="195">
        <v>1</v>
      </c>
      <c r="U27" s="43">
        <f>T27*C27</f>
        <v>0</v>
      </c>
      <c r="V27" s="195">
        <v>1</v>
      </c>
      <c r="W27" s="43">
        <f>V27*C27</f>
        <v>0</v>
      </c>
      <c r="X27" s="195">
        <v>1</v>
      </c>
      <c r="Y27" s="43">
        <f>C27*X27</f>
        <v>0</v>
      </c>
      <c r="Z27" s="195">
        <v>1</v>
      </c>
      <c r="AA27" s="43">
        <f>C27*Z27</f>
        <v>0</v>
      </c>
      <c r="AB27" s="10"/>
    </row>
    <row r="28" spans="1:28" ht="18">
      <c r="A28" s="47" t="s">
        <v>89</v>
      </c>
      <c r="B28" s="48"/>
      <c r="C28" s="49"/>
      <c r="D28" s="60"/>
      <c r="E28" s="51">
        <f>SUM(E23:E27)</f>
        <v>0</v>
      </c>
      <c r="F28" s="60"/>
      <c r="G28" s="51">
        <f>SUM(G23:G27)</f>
        <v>0</v>
      </c>
      <c r="H28" s="60"/>
      <c r="I28" s="51">
        <f>SUM(I23:I27)</f>
        <v>0</v>
      </c>
      <c r="J28" s="60"/>
      <c r="K28" s="51">
        <f>SUM(K23:K27)</f>
        <v>0</v>
      </c>
      <c r="L28" s="60"/>
      <c r="M28" s="51">
        <f>SUM(M23:M27)</f>
        <v>0</v>
      </c>
      <c r="N28" s="60"/>
      <c r="O28" s="51">
        <f>SUM(O23:O27)</f>
        <v>0</v>
      </c>
      <c r="P28" s="60"/>
      <c r="Q28" s="51">
        <f>SUM(Q23:Q27)</f>
        <v>0</v>
      </c>
      <c r="R28" s="60"/>
      <c r="S28" s="51">
        <f>SUM(S23:S27)</f>
        <v>0</v>
      </c>
      <c r="T28" s="60"/>
      <c r="U28" s="51">
        <f>SUM(U23:U27)</f>
        <v>0</v>
      </c>
      <c r="V28" s="60"/>
      <c r="W28" s="51">
        <f>SUM(W23:W27)</f>
        <v>0</v>
      </c>
      <c r="X28" s="60"/>
      <c r="Y28" s="51">
        <f>SUM(Y23:Y27)</f>
        <v>0</v>
      </c>
      <c r="Z28" s="60"/>
      <c r="AA28" s="51">
        <f>SUM(AA23:AA27)</f>
        <v>0</v>
      </c>
      <c r="AB28" s="10"/>
    </row>
    <row r="29" spans="1:28" ht="18">
      <c r="A29" s="27"/>
      <c r="B29" s="48"/>
      <c r="C29" s="49"/>
      <c r="D29" s="60"/>
      <c r="E29" s="52"/>
      <c r="F29" s="60"/>
      <c r="G29" s="53"/>
      <c r="H29" s="60"/>
      <c r="I29" s="53"/>
      <c r="J29" s="60"/>
      <c r="K29" s="53"/>
      <c r="L29" s="60"/>
      <c r="M29" s="53"/>
      <c r="N29" s="60"/>
      <c r="O29" s="53"/>
      <c r="P29" s="60"/>
      <c r="Q29" s="53"/>
      <c r="R29" s="60"/>
      <c r="S29" s="53"/>
      <c r="T29" s="60"/>
      <c r="U29" s="53"/>
      <c r="V29" s="60"/>
      <c r="W29" s="53"/>
      <c r="X29" s="60"/>
      <c r="Y29" s="53"/>
      <c r="Z29" s="60"/>
      <c r="AA29" s="53"/>
      <c r="AB29" s="10"/>
    </row>
    <row r="30" spans="1:28" ht="18.399999999999999" thickBot="1">
      <c r="A30" s="18" t="s">
        <v>34</v>
      </c>
      <c r="B30" s="39"/>
      <c r="C30" s="24"/>
      <c r="D30" s="46"/>
      <c r="E30" s="24"/>
      <c r="F30" s="45"/>
      <c r="G30" s="44"/>
      <c r="H30" s="45"/>
      <c r="I30" s="44"/>
      <c r="J30" s="45"/>
      <c r="K30" s="44"/>
      <c r="L30" s="45"/>
      <c r="M30" s="44"/>
      <c r="N30" s="45"/>
      <c r="O30" s="44"/>
      <c r="P30" s="45"/>
      <c r="Q30" s="44"/>
      <c r="R30" s="45"/>
      <c r="S30" s="44"/>
      <c r="T30" s="45"/>
      <c r="U30" s="44"/>
      <c r="V30" s="45"/>
      <c r="W30" s="44"/>
      <c r="X30" s="45"/>
      <c r="Y30" s="44"/>
      <c r="Z30" s="45"/>
      <c r="AA30" s="44"/>
      <c r="AB30" s="10"/>
    </row>
    <row r="31" spans="1:28" ht="18.95" thickTop="1" thickBot="1">
      <c r="A31" s="175" t="s">
        <v>35</v>
      </c>
      <c r="B31" s="39"/>
      <c r="C31" s="193">
        <v>0</v>
      </c>
      <c r="D31" s="195">
        <v>1</v>
      </c>
      <c r="E31" s="26">
        <f t="shared" ref="E31:E38" si="7">D31*C31</f>
        <v>0</v>
      </c>
      <c r="F31" s="195">
        <v>1</v>
      </c>
      <c r="G31" s="43">
        <f t="shared" ref="G31:G38" si="8">F31*C31</f>
        <v>0</v>
      </c>
      <c r="H31" s="195">
        <v>1</v>
      </c>
      <c r="I31" s="43">
        <f t="shared" ref="I31:I38" si="9">H31*C31</f>
        <v>0</v>
      </c>
      <c r="J31" s="195">
        <v>1</v>
      </c>
      <c r="K31" s="43">
        <f t="shared" ref="K31:K38" si="10">J31*C31</f>
        <v>0</v>
      </c>
      <c r="L31" s="195">
        <v>1</v>
      </c>
      <c r="M31" s="43">
        <f t="shared" ref="M31:M38" si="11">L31*C31</f>
        <v>0</v>
      </c>
      <c r="N31" s="195">
        <v>1</v>
      </c>
      <c r="O31" s="43">
        <f t="shared" ref="O31:O38" si="12">N31*C31</f>
        <v>0</v>
      </c>
      <c r="P31" s="195">
        <v>1</v>
      </c>
      <c r="Q31" s="44">
        <f>P31*C31</f>
        <v>0</v>
      </c>
      <c r="R31" s="195">
        <v>1</v>
      </c>
      <c r="S31" s="43">
        <f>R31*C31</f>
        <v>0</v>
      </c>
      <c r="T31" s="195">
        <v>1</v>
      </c>
      <c r="U31" s="43">
        <f>T31*C31</f>
        <v>0</v>
      </c>
      <c r="V31" s="195">
        <v>1</v>
      </c>
      <c r="W31" s="43">
        <f t="shared" ref="W31:W38" si="13">V31*C31</f>
        <v>0</v>
      </c>
      <c r="X31" s="195">
        <v>1</v>
      </c>
      <c r="Y31" s="43">
        <f t="shared" ref="Y31:Y38" si="14">C31*X31</f>
        <v>0</v>
      </c>
      <c r="Z31" s="195">
        <v>1</v>
      </c>
      <c r="AA31" s="43">
        <f t="shared" ref="AA31:AA38" si="15">C31*Z31</f>
        <v>0</v>
      </c>
      <c r="AB31" s="10"/>
    </row>
    <row r="32" spans="1:28" ht="18.95" thickTop="1" thickBot="1">
      <c r="A32" s="175" t="s">
        <v>90</v>
      </c>
      <c r="B32" s="39"/>
      <c r="C32" s="193">
        <v>0</v>
      </c>
      <c r="D32" s="195">
        <v>1</v>
      </c>
      <c r="E32" s="26">
        <f t="shared" si="7"/>
        <v>0</v>
      </c>
      <c r="F32" s="195">
        <v>1</v>
      </c>
      <c r="G32" s="43">
        <f t="shared" si="8"/>
        <v>0</v>
      </c>
      <c r="H32" s="195">
        <v>1</v>
      </c>
      <c r="I32" s="43">
        <f t="shared" si="9"/>
        <v>0</v>
      </c>
      <c r="J32" s="195">
        <v>1</v>
      </c>
      <c r="K32" s="43">
        <f t="shared" si="10"/>
        <v>0</v>
      </c>
      <c r="L32" s="195">
        <v>1</v>
      </c>
      <c r="M32" s="43">
        <f t="shared" si="11"/>
        <v>0</v>
      </c>
      <c r="N32" s="195">
        <v>1</v>
      </c>
      <c r="O32" s="43">
        <f t="shared" si="12"/>
        <v>0</v>
      </c>
      <c r="P32" s="195">
        <v>1</v>
      </c>
      <c r="Q32" s="44">
        <f t="shared" ref="Q32:Q38" si="16">P32*C32</f>
        <v>0</v>
      </c>
      <c r="R32" s="195">
        <v>1</v>
      </c>
      <c r="S32" s="43">
        <f t="shared" ref="S32:S38" si="17">R32*C32</f>
        <v>0</v>
      </c>
      <c r="T32" s="195">
        <v>1</v>
      </c>
      <c r="U32" s="43">
        <f t="shared" ref="U32:U38" si="18">T32*C32</f>
        <v>0</v>
      </c>
      <c r="V32" s="195">
        <v>1</v>
      </c>
      <c r="W32" s="43">
        <f t="shared" si="13"/>
        <v>0</v>
      </c>
      <c r="X32" s="195">
        <v>1</v>
      </c>
      <c r="Y32" s="43">
        <f t="shared" si="14"/>
        <v>0</v>
      </c>
      <c r="Z32" s="195">
        <v>1</v>
      </c>
      <c r="AA32" s="43">
        <f t="shared" si="15"/>
        <v>0</v>
      </c>
      <c r="AB32" s="10"/>
    </row>
    <row r="33" spans="1:28" ht="18.95" thickTop="1" thickBot="1">
      <c r="A33" s="175" t="s">
        <v>91</v>
      </c>
      <c r="B33" s="39"/>
      <c r="C33" s="193">
        <v>0</v>
      </c>
      <c r="D33" s="195">
        <v>1</v>
      </c>
      <c r="E33" s="26">
        <f t="shared" si="7"/>
        <v>0</v>
      </c>
      <c r="F33" s="195">
        <v>1</v>
      </c>
      <c r="G33" s="43">
        <f t="shared" si="8"/>
        <v>0</v>
      </c>
      <c r="H33" s="195">
        <v>1</v>
      </c>
      <c r="I33" s="43">
        <f t="shared" si="9"/>
        <v>0</v>
      </c>
      <c r="J33" s="195">
        <v>1</v>
      </c>
      <c r="K33" s="43">
        <f t="shared" si="10"/>
        <v>0</v>
      </c>
      <c r="L33" s="195">
        <v>1</v>
      </c>
      <c r="M33" s="43">
        <f t="shared" si="11"/>
        <v>0</v>
      </c>
      <c r="N33" s="195">
        <v>1</v>
      </c>
      <c r="O33" s="43">
        <f t="shared" si="12"/>
        <v>0</v>
      </c>
      <c r="P33" s="195">
        <v>1</v>
      </c>
      <c r="Q33" s="44">
        <f t="shared" si="16"/>
        <v>0</v>
      </c>
      <c r="R33" s="195">
        <v>1</v>
      </c>
      <c r="S33" s="43">
        <f t="shared" si="17"/>
        <v>0</v>
      </c>
      <c r="T33" s="195">
        <v>1</v>
      </c>
      <c r="U33" s="43">
        <f t="shared" si="18"/>
        <v>0</v>
      </c>
      <c r="V33" s="195">
        <v>1</v>
      </c>
      <c r="W33" s="43">
        <f t="shared" si="13"/>
        <v>0</v>
      </c>
      <c r="X33" s="195">
        <v>1</v>
      </c>
      <c r="Y33" s="43">
        <f t="shared" si="14"/>
        <v>0</v>
      </c>
      <c r="Z33" s="195">
        <v>1</v>
      </c>
      <c r="AA33" s="43">
        <f t="shared" si="15"/>
        <v>0</v>
      </c>
      <c r="AB33" s="10"/>
    </row>
    <row r="34" spans="1:28" ht="18.95" thickTop="1" thickBot="1">
      <c r="A34" s="175" t="s">
        <v>92</v>
      </c>
      <c r="B34" s="39"/>
      <c r="C34" s="193">
        <v>0</v>
      </c>
      <c r="D34" s="195">
        <v>1</v>
      </c>
      <c r="E34" s="26">
        <f t="shared" ref="E34" si="19">D34*C34</f>
        <v>0</v>
      </c>
      <c r="F34" s="195">
        <v>1</v>
      </c>
      <c r="G34" s="43">
        <f t="shared" ref="G34" si="20">F34*C34</f>
        <v>0</v>
      </c>
      <c r="H34" s="195">
        <v>1</v>
      </c>
      <c r="I34" s="43">
        <f t="shared" ref="I34" si="21">H34*C34</f>
        <v>0</v>
      </c>
      <c r="J34" s="195">
        <v>1</v>
      </c>
      <c r="K34" s="43">
        <f t="shared" ref="K34" si="22">J34*C34</f>
        <v>0</v>
      </c>
      <c r="L34" s="195">
        <v>1</v>
      </c>
      <c r="M34" s="43">
        <f t="shared" ref="M34" si="23">L34*C34</f>
        <v>0</v>
      </c>
      <c r="N34" s="195">
        <v>1</v>
      </c>
      <c r="O34" s="43">
        <f t="shared" ref="O34" si="24">N34*C34</f>
        <v>0</v>
      </c>
      <c r="P34" s="195">
        <v>1</v>
      </c>
      <c r="Q34" s="44">
        <f t="shared" ref="Q34" si="25">P34*C34</f>
        <v>0</v>
      </c>
      <c r="R34" s="195">
        <v>1</v>
      </c>
      <c r="S34" s="43">
        <f t="shared" ref="S34" si="26">R34*C34</f>
        <v>0</v>
      </c>
      <c r="T34" s="195">
        <v>1</v>
      </c>
      <c r="U34" s="43">
        <f t="shared" ref="U34" si="27">T34*C34</f>
        <v>0</v>
      </c>
      <c r="V34" s="195">
        <v>1</v>
      </c>
      <c r="W34" s="43">
        <f t="shared" ref="W34" si="28">V34*C34</f>
        <v>0</v>
      </c>
      <c r="X34" s="195">
        <v>1</v>
      </c>
      <c r="Y34" s="43">
        <f t="shared" ref="Y34" si="29">C34*X34</f>
        <v>0</v>
      </c>
      <c r="Z34" s="195">
        <v>1</v>
      </c>
      <c r="AA34" s="43">
        <f t="shared" ref="AA34" si="30">C34*Z34</f>
        <v>0</v>
      </c>
      <c r="AB34" s="10"/>
    </row>
    <row r="35" spans="1:28" ht="18.95" thickTop="1" thickBot="1">
      <c r="A35" s="175" t="s">
        <v>93</v>
      </c>
      <c r="B35" s="39"/>
      <c r="C35" s="193">
        <v>0</v>
      </c>
      <c r="D35" s="195">
        <v>1</v>
      </c>
      <c r="E35" s="26">
        <f t="shared" si="7"/>
        <v>0</v>
      </c>
      <c r="F35" s="195">
        <v>1</v>
      </c>
      <c r="G35" s="43">
        <f t="shared" si="8"/>
        <v>0</v>
      </c>
      <c r="H35" s="195">
        <v>1</v>
      </c>
      <c r="I35" s="43">
        <f t="shared" si="9"/>
        <v>0</v>
      </c>
      <c r="J35" s="195">
        <v>1</v>
      </c>
      <c r="K35" s="43">
        <f t="shared" si="10"/>
        <v>0</v>
      </c>
      <c r="L35" s="195">
        <v>1</v>
      </c>
      <c r="M35" s="43">
        <f t="shared" si="11"/>
        <v>0</v>
      </c>
      <c r="N35" s="195">
        <v>1</v>
      </c>
      <c r="O35" s="43">
        <f t="shared" si="12"/>
        <v>0</v>
      </c>
      <c r="P35" s="195">
        <v>1</v>
      </c>
      <c r="Q35" s="44">
        <f t="shared" si="16"/>
        <v>0</v>
      </c>
      <c r="R35" s="195">
        <v>1</v>
      </c>
      <c r="S35" s="43">
        <f t="shared" si="17"/>
        <v>0</v>
      </c>
      <c r="T35" s="195">
        <v>1</v>
      </c>
      <c r="U35" s="43">
        <f t="shared" si="18"/>
        <v>0</v>
      </c>
      <c r="V35" s="195">
        <v>1</v>
      </c>
      <c r="W35" s="43">
        <f t="shared" si="13"/>
        <v>0</v>
      </c>
      <c r="X35" s="195">
        <v>1</v>
      </c>
      <c r="Y35" s="43">
        <f t="shared" si="14"/>
        <v>0</v>
      </c>
      <c r="Z35" s="195">
        <v>1</v>
      </c>
      <c r="AA35" s="43">
        <f t="shared" si="15"/>
        <v>0</v>
      </c>
      <c r="AB35" s="10"/>
    </row>
    <row r="36" spans="1:28" ht="18.95" thickTop="1" thickBot="1">
      <c r="A36" s="175" t="s">
        <v>94</v>
      </c>
      <c r="B36" s="39"/>
      <c r="C36" s="193">
        <v>0</v>
      </c>
      <c r="D36" s="195">
        <v>1</v>
      </c>
      <c r="E36" s="26">
        <f t="shared" si="7"/>
        <v>0</v>
      </c>
      <c r="F36" s="195">
        <v>1</v>
      </c>
      <c r="G36" s="43">
        <f t="shared" si="8"/>
        <v>0</v>
      </c>
      <c r="H36" s="195">
        <v>1</v>
      </c>
      <c r="I36" s="43">
        <f t="shared" si="9"/>
        <v>0</v>
      </c>
      <c r="J36" s="195">
        <v>1</v>
      </c>
      <c r="K36" s="43">
        <f t="shared" si="10"/>
        <v>0</v>
      </c>
      <c r="L36" s="195">
        <v>1</v>
      </c>
      <c r="M36" s="43">
        <f t="shared" si="11"/>
        <v>0</v>
      </c>
      <c r="N36" s="195">
        <v>1</v>
      </c>
      <c r="O36" s="43">
        <f t="shared" si="12"/>
        <v>0</v>
      </c>
      <c r="P36" s="195">
        <v>1</v>
      </c>
      <c r="Q36" s="44">
        <f t="shared" si="16"/>
        <v>0</v>
      </c>
      <c r="R36" s="195">
        <v>1</v>
      </c>
      <c r="S36" s="43">
        <f t="shared" si="17"/>
        <v>0</v>
      </c>
      <c r="T36" s="195">
        <v>1</v>
      </c>
      <c r="U36" s="43">
        <f t="shared" si="18"/>
        <v>0</v>
      </c>
      <c r="V36" s="195">
        <v>1</v>
      </c>
      <c r="W36" s="43">
        <f t="shared" si="13"/>
        <v>0</v>
      </c>
      <c r="X36" s="195">
        <v>1</v>
      </c>
      <c r="Y36" s="43">
        <f t="shared" si="14"/>
        <v>0</v>
      </c>
      <c r="Z36" s="195">
        <v>1</v>
      </c>
      <c r="AA36" s="43">
        <f t="shared" si="15"/>
        <v>0</v>
      </c>
      <c r="AB36" s="10"/>
    </row>
    <row r="37" spans="1:28" ht="18.95" thickTop="1" thickBot="1">
      <c r="A37" s="175" t="s">
        <v>95</v>
      </c>
      <c r="B37" s="39"/>
      <c r="C37" s="193">
        <v>0</v>
      </c>
      <c r="D37" s="195">
        <v>1</v>
      </c>
      <c r="E37" s="26">
        <f t="shared" si="7"/>
        <v>0</v>
      </c>
      <c r="F37" s="195">
        <v>1</v>
      </c>
      <c r="G37" s="43">
        <f t="shared" si="8"/>
        <v>0</v>
      </c>
      <c r="H37" s="195">
        <v>1</v>
      </c>
      <c r="I37" s="43">
        <f t="shared" si="9"/>
        <v>0</v>
      </c>
      <c r="J37" s="195">
        <v>1</v>
      </c>
      <c r="K37" s="43">
        <f t="shared" si="10"/>
        <v>0</v>
      </c>
      <c r="L37" s="195">
        <v>1</v>
      </c>
      <c r="M37" s="43">
        <f t="shared" si="11"/>
        <v>0</v>
      </c>
      <c r="N37" s="195">
        <v>1</v>
      </c>
      <c r="O37" s="43">
        <f t="shared" si="12"/>
        <v>0</v>
      </c>
      <c r="P37" s="195">
        <v>1</v>
      </c>
      <c r="Q37" s="44">
        <f t="shared" si="16"/>
        <v>0</v>
      </c>
      <c r="R37" s="195">
        <v>1</v>
      </c>
      <c r="S37" s="43">
        <f t="shared" si="17"/>
        <v>0</v>
      </c>
      <c r="T37" s="195">
        <v>1</v>
      </c>
      <c r="U37" s="43">
        <f t="shared" si="18"/>
        <v>0</v>
      </c>
      <c r="V37" s="195">
        <v>1</v>
      </c>
      <c r="W37" s="43">
        <f t="shared" si="13"/>
        <v>0</v>
      </c>
      <c r="X37" s="195">
        <v>1</v>
      </c>
      <c r="Y37" s="43">
        <f t="shared" si="14"/>
        <v>0</v>
      </c>
      <c r="Z37" s="195">
        <v>1</v>
      </c>
      <c r="AA37" s="43">
        <f t="shared" si="15"/>
        <v>0</v>
      </c>
      <c r="AB37" s="10"/>
    </row>
    <row r="38" spans="1:28" ht="18.95" thickTop="1" thickBot="1">
      <c r="A38" s="175" t="s">
        <v>96</v>
      </c>
      <c r="B38" s="39"/>
      <c r="C38" s="193">
        <v>0</v>
      </c>
      <c r="D38" s="195">
        <v>1</v>
      </c>
      <c r="E38" s="26">
        <f t="shared" si="7"/>
        <v>0</v>
      </c>
      <c r="F38" s="195">
        <v>1</v>
      </c>
      <c r="G38" s="43">
        <f t="shared" si="8"/>
        <v>0</v>
      </c>
      <c r="H38" s="195">
        <v>1</v>
      </c>
      <c r="I38" s="43">
        <f t="shared" si="9"/>
        <v>0</v>
      </c>
      <c r="J38" s="195">
        <v>1</v>
      </c>
      <c r="K38" s="43">
        <f t="shared" si="10"/>
        <v>0</v>
      </c>
      <c r="L38" s="195">
        <v>1</v>
      </c>
      <c r="M38" s="43">
        <f t="shared" si="11"/>
        <v>0</v>
      </c>
      <c r="N38" s="195">
        <v>1</v>
      </c>
      <c r="O38" s="43">
        <f t="shared" si="12"/>
        <v>0</v>
      </c>
      <c r="P38" s="195">
        <v>1</v>
      </c>
      <c r="Q38" s="44">
        <f t="shared" si="16"/>
        <v>0</v>
      </c>
      <c r="R38" s="195">
        <v>1</v>
      </c>
      <c r="S38" s="43">
        <f t="shared" si="17"/>
        <v>0</v>
      </c>
      <c r="T38" s="195">
        <v>1</v>
      </c>
      <c r="U38" s="43">
        <f t="shared" si="18"/>
        <v>0</v>
      </c>
      <c r="V38" s="195">
        <v>1</v>
      </c>
      <c r="W38" s="43">
        <f t="shared" si="13"/>
        <v>0</v>
      </c>
      <c r="X38" s="195">
        <v>1</v>
      </c>
      <c r="Y38" s="43">
        <f t="shared" si="14"/>
        <v>0</v>
      </c>
      <c r="Z38" s="195">
        <v>1</v>
      </c>
      <c r="AA38" s="43">
        <f t="shared" si="15"/>
        <v>0</v>
      </c>
      <c r="AB38" s="10"/>
    </row>
    <row r="39" spans="1:28" ht="18">
      <c r="A39" s="47" t="s">
        <v>97</v>
      </c>
      <c r="B39" s="48"/>
      <c r="C39" s="49"/>
      <c r="D39" s="60"/>
      <c r="E39" s="51">
        <f>SUM(E31:E38)</f>
        <v>0</v>
      </c>
      <c r="F39" s="60"/>
      <c r="G39" s="58">
        <f>SUM(G31:G38)</f>
        <v>0</v>
      </c>
      <c r="H39" s="60"/>
      <c r="I39" s="58">
        <f>SUM(I31:I38)</f>
        <v>0</v>
      </c>
      <c r="J39" s="60"/>
      <c r="K39" s="58">
        <f>SUM(K31:K38)</f>
        <v>0</v>
      </c>
      <c r="L39" s="60"/>
      <c r="M39" s="58">
        <f>SUM(M31:M38)</f>
        <v>0</v>
      </c>
      <c r="N39" s="60"/>
      <c r="O39" s="58">
        <f>SUM(O31:O38)</f>
        <v>0</v>
      </c>
      <c r="P39" s="60"/>
      <c r="Q39" s="58">
        <f>SUM(Q31:Q38)</f>
        <v>0</v>
      </c>
      <c r="R39" s="60"/>
      <c r="S39" s="58">
        <f>SUM(S31:S38)</f>
        <v>0</v>
      </c>
      <c r="T39" s="60"/>
      <c r="U39" s="58">
        <f>SUM(U31:U38)</f>
        <v>0</v>
      </c>
      <c r="V39" s="60"/>
      <c r="W39" s="58">
        <f>SUM(W31:W38)</f>
        <v>0</v>
      </c>
      <c r="X39" s="60"/>
      <c r="Y39" s="58">
        <f>SUM(Y31:Y38)</f>
        <v>0</v>
      </c>
      <c r="Z39" s="60"/>
      <c r="AA39" s="58">
        <f>SUM(AA31:AA38)</f>
        <v>0</v>
      </c>
      <c r="AB39" s="10"/>
    </row>
    <row r="40" spans="1:28" ht="18">
      <c r="A40" s="27"/>
      <c r="B40" s="48"/>
      <c r="C40" s="49"/>
      <c r="D40" s="60"/>
      <c r="E40" s="52"/>
      <c r="F40" s="60"/>
      <c r="G40" s="53"/>
      <c r="H40" s="60"/>
      <c r="I40" s="53"/>
      <c r="J40" s="60"/>
      <c r="K40" s="53"/>
      <c r="L40" s="60"/>
      <c r="M40" s="53"/>
      <c r="N40" s="60"/>
      <c r="O40" s="53"/>
      <c r="P40" s="60"/>
      <c r="Q40" s="53"/>
      <c r="R40" s="60"/>
      <c r="S40" s="53"/>
      <c r="T40" s="60"/>
      <c r="U40" s="53"/>
      <c r="V40" s="60"/>
      <c r="W40" s="53"/>
      <c r="X40" s="60"/>
      <c r="Y40" s="53"/>
      <c r="Z40" s="60"/>
      <c r="AA40" s="53"/>
      <c r="AB40" s="10"/>
    </row>
    <row r="41" spans="1:28" ht="18.399999999999999" thickBot="1">
      <c r="A41" s="27" t="s">
        <v>42</v>
      </c>
      <c r="B41" s="39"/>
      <c r="C41" s="24"/>
      <c r="D41" s="46"/>
      <c r="E41" s="24"/>
      <c r="F41" s="45"/>
      <c r="G41" s="44"/>
      <c r="H41" s="45"/>
      <c r="I41" s="44"/>
      <c r="J41" s="45"/>
      <c r="K41" s="44"/>
      <c r="L41" s="45"/>
      <c r="M41" s="44"/>
      <c r="N41" s="45"/>
      <c r="O41" s="44"/>
      <c r="P41" s="45"/>
      <c r="Q41" s="44"/>
      <c r="R41" s="45"/>
      <c r="S41" s="44"/>
      <c r="T41" s="45"/>
      <c r="U41" s="44"/>
      <c r="V41" s="45"/>
      <c r="W41" s="44"/>
      <c r="X41" s="45"/>
      <c r="Y41" s="44"/>
      <c r="Z41" s="45"/>
      <c r="AA41" s="44"/>
      <c r="AB41" s="10"/>
    </row>
    <row r="42" spans="1:28" ht="18.95" thickTop="1" thickBot="1">
      <c r="A42" s="175" t="s">
        <v>98</v>
      </c>
      <c r="B42" s="39"/>
      <c r="C42" s="193">
        <v>0</v>
      </c>
      <c r="D42" s="195">
        <v>1</v>
      </c>
      <c r="E42" s="26">
        <f>D42*C42</f>
        <v>0</v>
      </c>
      <c r="F42" s="195">
        <v>1</v>
      </c>
      <c r="G42" s="43">
        <f>F42*C42</f>
        <v>0</v>
      </c>
      <c r="H42" s="195">
        <v>1</v>
      </c>
      <c r="I42" s="43">
        <f>H42*C42</f>
        <v>0</v>
      </c>
      <c r="J42" s="195">
        <v>1</v>
      </c>
      <c r="K42" s="43">
        <f>J42*C42</f>
        <v>0</v>
      </c>
      <c r="L42" s="195">
        <v>1</v>
      </c>
      <c r="M42" s="43">
        <f>L42*C42</f>
        <v>0</v>
      </c>
      <c r="N42" s="195">
        <v>1</v>
      </c>
      <c r="O42" s="43">
        <f>N42*C42</f>
        <v>0</v>
      </c>
      <c r="P42" s="195">
        <v>1</v>
      </c>
      <c r="Q42" s="44">
        <f>P42*C42</f>
        <v>0</v>
      </c>
      <c r="R42" s="195">
        <v>1</v>
      </c>
      <c r="S42" s="43">
        <f>R42*C42</f>
        <v>0</v>
      </c>
      <c r="T42" s="195">
        <v>1</v>
      </c>
      <c r="U42" s="43">
        <f>T42*C42</f>
        <v>0</v>
      </c>
      <c r="V42" s="195">
        <v>1</v>
      </c>
      <c r="W42" s="43">
        <f>V42*C42</f>
        <v>0</v>
      </c>
      <c r="X42" s="195">
        <v>1</v>
      </c>
      <c r="Y42" s="43">
        <f>C42*X42</f>
        <v>0</v>
      </c>
      <c r="Z42" s="195">
        <v>1</v>
      </c>
      <c r="AA42" s="43">
        <f>C42*Z42</f>
        <v>0</v>
      </c>
      <c r="AB42" s="10"/>
    </row>
    <row r="43" spans="1:28" ht="18.95" thickTop="1" thickBot="1">
      <c r="A43" s="175" t="s">
        <v>99</v>
      </c>
      <c r="B43" s="39"/>
      <c r="C43" s="193">
        <v>0</v>
      </c>
      <c r="D43" s="195">
        <v>1</v>
      </c>
      <c r="E43" s="26">
        <f>D43*C43</f>
        <v>0</v>
      </c>
      <c r="F43" s="195">
        <v>1</v>
      </c>
      <c r="G43" s="43">
        <f>F43*C43</f>
        <v>0</v>
      </c>
      <c r="H43" s="195">
        <v>1</v>
      </c>
      <c r="I43" s="43">
        <f>H43*C43</f>
        <v>0</v>
      </c>
      <c r="J43" s="195">
        <v>1</v>
      </c>
      <c r="K43" s="43">
        <f>J43*C43</f>
        <v>0</v>
      </c>
      <c r="L43" s="195">
        <v>1</v>
      </c>
      <c r="M43" s="43">
        <f>L43*C43</f>
        <v>0</v>
      </c>
      <c r="N43" s="195">
        <v>1</v>
      </c>
      <c r="O43" s="43">
        <f>N43*C43</f>
        <v>0</v>
      </c>
      <c r="P43" s="195">
        <v>1</v>
      </c>
      <c r="Q43" s="44">
        <f>P43*C43</f>
        <v>0</v>
      </c>
      <c r="R43" s="195">
        <v>1</v>
      </c>
      <c r="S43" s="43">
        <f>R43*C43</f>
        <v>0</v>
      </c>
      <c r="T43" s="195">
        <v>1</v>
      </c>
      <c r="U43" s="43">
        <f>T43*C43</f>
        <v>0</v>
      </c>
      <c r="V43" s="195">
        <v>1</v>
      </c>
      <c r="W43" s="43">
        <f>V43*C43</f>
        <v>0</v>
      </c>
      <c r="X43" s="195">
        <v>1</v>
      </c>
      <c r="Y43" s="43">
        <f>C43*X43</f>
        <v>0</v>
      </c>
      <c r="Z43" s="195">
        <v>1</v>
      </c>
      <c r="AA43" s="43">
        <f>C43*Z43</f>
        <v>0</v>
      </c>
      <c r="AB43" s="10"/>
    </row>
    <row r="44" spans="1:28" ht="18.95" thickTop="1" thickBot="1">
      <c r="A44" s="175" t="s">
        <v>100</v>
      </c>
      <c r="B44" s="39"/>
      <c r="C44" s="193">
        <v>0</v>
      </c>
      <c r="D44" s="195">
        <v>1</v>
      </c>
      <c r="E44" s="26">
        <f>D44*C44</f>
        <v>0</v>
      </c>
      <c r="F44" s="195">
        <v>1</v>
      </c>
      <c r="G44" s="43">
        <f>F44*C44</f>
        <v>0</v>
      </c>
      <c r="H44" s="195">
        <v>1</v>
      </c>
      <c r="I44" s="43">
        <f>H44*C44</f>
        <v>0</v>
      </c>
      <c r="J44" s="195">
        <v>1</v>
      </c>
      <c r="K44" s="43">
        <f>J44*C44</f>
        <v>0</v>
      </c>
      <c r="L44" s="195">
        <v>1</v>
      </c>
      <c r="M44" s="43">
        <f>L44*C44</f>
        <v>0</v>
      </c>
      <c r="N44" s="195">
        <v>1</v>
      </c>
      <c r="O44" s="43">
        <f>N44*C44</f>
        <v>0</v>
      </c>
      <c r="P44" s="195">
        <v>1</v>
      </c>
      <c r="Q44" s="44">
        <f>P44*C44</f>
        <v>0</v>
      </c>
      <c r="R44" s="195">
        <v>1</v>
      </c>
      <c r="S44" s="43">
        <f>R44*C44</f>
        <v>0</v>
      </c>
      <c r="T44" s="195">
        <v>1</v>
      </c>
      <c r="U44" s="43">
        <f>T44*C44</f>
        <v>0</v>
      </c>
      <c r="V44" s="195">
        <v>1</v>
      </c>
      <c r="W44" s="43">
        <f>V44*C44</f>
        <v>0</v>
      </c>
      <c r="X44" s="195">
        <v>1</v>
      </c>
      <c r="Y44" s="43">
        <f>C44*X44</f>
        <v>0</v>
      </c>
      <c r="Z44" s="195">
        <v>1</v>
      </c>
      <c r="AA44" s="43">
        <f>C44*Z44</f>
        <v>0</v>
      </c>
      <c r="AB44" s="10"/>
    </row>
    <row r="45" spans="1:28" ht="18.95" thickTop="1" thickBot="1">
      <c r="A45" s="175" t="s">
        <v>101</v>
      </c>
      <c r="B45" s="39"/>
      <c r="C45" s="193">
        <v>0</v>
      </c>
      <c r="D45" s="195">
        <v>1</v>
      </c>
      <c r="E45" s="26">
        <f>D45*C45</f>
        <v>0</v>
      </c>
      <c r="F45" s="195">
        <v>1</v>
      </c>
      <c r="G45" s="43">
        <f>F45*C45</f>
        <v>0</v>
      </c>
      <c r="H45" s="195">
        <v>1</v>
      </c>
      <c r="I45" s="43">
        <f>H45*C45</f>
        <v>0</v>
      </c>
      <c r="J45" s="195">
        <v>1</v>
      </c>
      <c r="K45" s="43">
        <f>J45*C45</f>
        <v>0</v>
      </c>
      <c r="L45" s="195">
        <v>1</v>
      </c>
      <c r="M45" s="43">
        <f>L45*C45</f>
        <v>0</v>
      </c>
      <c r="N45" s="195">
        <v>1</v>
      </c>
      <c r="O45" s="43">
        <f>N45*C45</f>
        <v>0</v>
      </c>
      <c r="P45" s="195">
        <v>1</v>
      </c>
      <c r="Q45" s="44">
        <f>P45*C45</f>
        <v>0</v>
      </c>
      <c r="R45" s="195">
        <v>1</v>
      </c>
      <c r="S45" s="43">
        <f>R45*C45</f>
        <v>0</v>
      </c>
      <c r="T45" s="195">
        <v>1</v>
      </c>
      <c r="U45" s="43">
        <f>T45*C45</f>
        <v>0</v>
      </c>
      <c r="V45" s="195">
        <v>1</v>
      </c>
      <c r="W45" s="43">
        <f>V45*C45</f>
        <v>0</v>
      </c>
      <c r="X45" s="195">
        <v>1</v>
      </c>
      <c r="Y45" s="43">
        <f>C45*X45</f>
        <v>0</v>
      </c>
      <c r="Z45" s="195">
        <v>1</v>
      </c>
      <c r="AA45" s="43">
        <f>C45*Z45</f>
        <v>0</v>
      </c>
      <c r="AB45" s="10"/>
    </row>
    <row r="46" spans="1:28" ht="18">
      <c r="A46" s="61" t="s">
        <v>102</v>
      </c>
      <c r="B46" s="48"/>
      <c r="C46" s="49"/>
      <c r="D46" s="59"/>
      <c r="E46" s="51">
        <f>SUM(E42:E45)</f>
        <v>0</v>
      </c>
      <c r="F46" s="50"/>
      <c r="G46" s="58">
        <f>SUM(G42:G45)</f>
        <v>0</v>
      </c>
      <c r="H46" s="60"/>
      <c r="I46" s="58">
        <f>SUM(I42:I45)</f>
        <v>0</v>
      </c>
      <c r="J46" s="60"/>
      <c r="K46" s="58">
        <f>SUM(K42:K45)</f>
        <v>0</v>
      </c>
      <c r="L46" s="60"/>
      <c r="M46" s="58">
        <f>SUM(M42:M45)</f>
        <v>0</v>
      </c>
      <c r="N46" s="60"/>
      <c r="O46" s="58">
        <f>SUM(O42:O45)</f>
        <v>0</v>
      </c>
      <c r="P46" s="60"/>
      <c r="Q46" s="58">
        <f>SUM(Q42:Q45)</f>
        <v>0</v>
      </c>
      <c r="R46" s="60"/>
      <c r="S46" s="58">
        <f>SUM(S42:S45)</f>
        <v>0</v>
      </c>
      <c r="T46" s="60"/>
      <c r="U46" s="58">
        <f>SUM(U42:U45)</f>
        <v>0</v>
      </c>
      <c r="V46" s="60"/>
      <c r="W46" s="58">
        <f>SUM(W42:W45)</f>
        <v>0</v>
      </c>
      <c r="X46" s="60"/>
      <c r="Y46" s="58">
        <f>SUM(Y42:Y45)</f>
        <v>0</v>
      </c>
      <c r="Z46" s="60"/>
      <c r="AA46" s="58">
        <f>SUM(AA42:AA45)</f>
        <v>0</v>
      </c>
      <c r="AB46" s="10"/>
    </row>
    <row r="47" spans="1:28" ht="18">
      <c r="A47" s="30"/>
      <c r="B47" s="48"/>
      <c r="C47" s="49"/>
      <c r="D47" s="59"/>
      <c r="E47" s="52"/>
      <c r="F47" s="50"/>
      <c r="G47" s="53"/>
      <c r="H47" s="60"/>
      <c r="I47" s="53"/>
      <c r="J47" s="60"/>
      <c r="K47" s="53"/>
      <c r="L47" s="60"/>
      <c r="M47" s="53"/>
      <c r="N47" s="60"/>
      <c r="O47" s="53"/>
      <c r="P47" s="60"/>
      <c r="Q47" s="53"/>
      <c r="R47" s="60"/>
      <c r="S47" s="53"/>
      <c r="T47" s="60"/>
      <c r="U47" s="53"/>
      <c r="V47" s="60"/>
      <c r="W47" s="53"/>
      <c r="X47" s="60"/>
      <c r="Y47" s="53"/>
      <c r="Z47" s="60"/>
      <c r="AA47" s="53"/>
      <c r="AB47" s="34"/>
    </row>
    <row r="48" spans="1:28" ht="18">
      <c r="A48" s="62" t="s">
        <v>103</v>
      </c>
      <c r="B48" s="63"/>
      <c r="C48" s="64"/>
      <c r="D48" s="65"/>
      <c r="E48" s="51">
        <f>SUM(E13,E20,E28,E39,E46)</f>
        <v>0</v>
      </c>
      <c r="F48" s="66"/>
      <c r="G48" s="58">
        <f>SUM(G13,G20,G28,G39,G46)</f>
        <v>0</v>
      </c>
      <c r="H48" s="67"/>
      <c r="I48" s="58">
        <f>SUM(I13,I20,I28,I39,I46)</f>
        <v>0</v>
      </c>
      <c r="J48" s="67"/>
      <c r="K48" s="58">
        <f>SUM(K13,K20,K28,K39,K46)</f>
        <v>0</v>
      </c>
      <c r="L48" s="67"/>
      <c r="M48" s="58">
        <f>SUM(M13,M20,M28,M39,M46)</f>
        <v>0</v>
      </c>
      <c r="N48" s="45"/>
      <c r="O48" s="58">
        <f>SUM(O13,O20,O28,O39,O46)</f>
        <v>0</v>
      </c>
      <c r="P48" s="45"/>
      <c r="Q48" s="58">
        <f>SUM(Q13,Q20,Q28,Q39,Q46)</f>
        <v>0</v>
      </c>
      <c r="R48" s="45"/>
      <c r="S48" s="58">
        <f>SUM(S13,S20,S28,S39,S46)</f>
        <v>0</v>
      </c>
      <c r="T48" s="45"/>
      <c r="U48" s="58">
        <f>SUM(U13,U20,U28,U39,U46)</f>
        <v>0</v>
      </c>
      <c r="V48" s="45"/>
      <c r="W48" s="58">
        <f>SUM(W13,W20,W28,W39,W46)</f>
        <v>0</v>
      </c>
      <c r="X48" s="45"/>
      <c r="Y48" s="58">
        <f>SUM(Y13,Y20,Y28,Y39,Y46)</f>
        <v>0</v>
      </c>
      <c r="Z48" s="45"/>
      <c r="AA48" s="58">
        <f>SUM(AA13,AA20,AA28,AA39,AA46)</f>
        <v>0</v>
      </c>
      <c r="AB48" s="10"/>
    </row>
    <row r="49" spans="1:28" ht="18.399999999999999" thickBot="1">
      <c r="A49" s="30"/>
      <c r="B49" s="48"/>
      <c r="C49" s="49"/>
      <c r="D49" s="68"/>
      <c r="E49" s="69"/>
      <c r="F49" s="70"/>
      <c r="G49" s="71"/>
      <c r="H49" s="72"/>
      <c r="I49" s="71"/>
      <c r="J49" s="72"/>
      <c r="K49" s="71"/>
      <c r="L49" s="72"/>
      <c r="M49" s="71"/>
      <c r="N49" s="72"/>
      <c r="O49" s="71"/>
      <c r="P49" s="72"/>
      <c r="Q49" s="71"/>
      <c r="R49" s="72"/>
      <c r="S49" s="71"/>
      <c r="T49" s="72"/>
      <c r="U49" s="71"/>
      <c r="V49" s="72"/>
      <c r="W49" s="71"/>
      <c r="X49" s="72"/>
      <c r="Y49" s="71"/>
      <c r="Z49" s="60"/>
      <c r="AA49" s="53"/>
      <c r="AB49" s="10"/>
    </row>
    <row r="50" spans="1:28" ht="18.399999999999999" thickBot="1">
      <c r="A50" s="73" t="s">
        <v>10</v>
      </c>
      <c r="B50" s="74" t="s">
        <v>104</v>
      </c>
      <c r="C50" s="75" t="s">
        <v>105</v>
      </c>
      <c r="D50" s="76" t="s">
        <v>106</v>
      </c>
      <c r="E50" s="77" t="str">
        <f>E3</f>
        <v>Januar</v>
      </c>
      <c r="F50" s="78" t="s">
        <v>106</v>
      </c>
      <c r="G50" s="77" t="str">
        <f>G3</f>
        <v>Februar</v>
      </c>
      <c r="H50" s="78" t="s">
        <v>106</v>
      </c>
      <c r="I50" s="77" t="str">
        <f>I3</f>
        <v>März</v>
      </c>
      <c r="J50" s="78" t="s">
        <v>106</v>
      </c>
      <c r="K50" s="77" t="str">
        <f>K3</f>
        <v>April</v>
      </c>
      <c r="L50" s="78" t="s">
        <v>106</v>
      </c>
      <c r="M50" s="77" t="str">
        <f>M3</f>
        <v xml:space="preserve">Mai </v>
      </c>
      <c r="N50" s="78" t="s">
        <v>106</v>
      </c>
      <c r="O50" s="77" t="str">
        <f>O3</f>
        <v>Juni</v>
      </c>
      <c r="P50" s="79" t="s">
        <v>106</v>
      </c>
      <c r="Q50" s="80" t="str">
        <f>Q3</f>
        <v>Juli</v>
      </c>
      <c r="R50" s="78" t="s">
        <v>106</v>
      </c>
      <c r="S50" s="77" t="str">
        <f>S3</f>
        <v>August</v>
      </c>
      <c r="T50" s="78" t="s">
        <v>106</v>
      </c>
      <c r="U50" s="77" t="str">
        <f>U3</f>
        <v>September</v>
      </c>
      <c r="V50" s="78" t="s">
        <v>106</v>
      </c>
      <c r="W50" s="77" t="str">
        <f>W3</f>
        <v>Oktober</v>
      </c>
      <c r="X50" s="78" t="s">
        <v>106</v>
      </c>
      <c r="Y50" s="77" t="str">
        <f>Y3</f>
        <v>November</v>
      </c>
      <c r="Z50" s="78" t="s">
        <v>106</v>
      </c>
      <c r="AA50" s="77" t="str">
        <f>AA3</f>
        <v>Dezember</v>
      </c>
      <c r="AB50" s="10"/>
    </row>
    <row r="51" spans="1:28" ht="18.95" thickTop="1" thickBot="1">
      <c r="A51" s="196" t="s">
        <v>107</v>
      </c>
      <c r="B51" s="197">
        <v>0.01</v>
      </c>
      <c r="C51" s="194">
        <v>0</v>
      </c>
      <c r="D51" s="198">
        <v>1</v>
      </c>
      <c r="E51" s="43">
        <f>C51*D51*(100%-B51)</f>
        <v>0</v>
      </c>
      <c r="F51" s="198">
        <v>1</v>
      </c>
      <c r="G51" s="43">
        <f>C51*F51*(100%-B51)</f>
        <v>0</v>
      </c>
      <c r="H51" s="198">
        <v>1</v>
      </c>
      <c r="I51" s="43">
        <f>C51*H51*(100%-B51)</f>
        <v>0</v>
      </c>
      <c r="J51" s="198">
        <v>1</v>
      </c>
      <c r="K51" s="43">
        <f>C51*J51*(100%-B51)</f>
        <v>0</v>
      </c>
      <c r="L51" s="198">
        <v>1</v>
      </c>
      <c r="M51" s="43">
        <f>C51*L51*(100%-B51)</f>
        <v>0</v>
      </c>
      <c r="N51" s="198">
        <v>1</v>
      </c>
      <c r="O51" s="43">
        <f>C51*N51*(100%-B51)</f>
        <v>0</v>
      </c>
      <c r="P51" s="198">
        <v>1</v>
      </c>
      <c r="Q51" s="43">
        <f>C51*P51*(100%-B51)</f>
        <v>0</v>
      </c>
      <c r="R51" s="198">
        <v>1</v>
      </c>
      <c r="S51" s="43">
        <f>C51*R51*(100%-B51)</f>
        <v>0</v>
      </c>
      <c r="T51" s="198">
        <v>1</v>
      </c>
      <c r="U51" s="43">
        <f>C51*T51*(100%-B51)</f>
        <v>0</v>
      </c>
      <c r="V51" s="198">
        <v>1</v>
      </c>
      <c r="W51" s="43">
        <f>C51*V51*(100%-B51)</f>
        <v>0</v>
      </c>
      <c r="X51" s="198">
        <v>1</v>
      </c>
      <c r="Y51" s="43">
        <f>C51*X51*(100%-B51)</f>
        <v>0</v>
      </c>
      <c r="Z51" s="198">
        <v>1</v>
      </c>
      <c r="AA51" s="43">
        <f>C51*Z51*(100%-B51)</f>
        <v>0</v>
      </c>
      <c r="AB51" s="10"/>
    </row>
    <row r="52" spans="1:28" ht="18.95" thickTop="1" thickBot="1">
      <c r="A52" s="196" t="s">
        <v>108</v>
      </c>
      <c r="B52" s="197">
        <v>0.01</v>
      </c>
      <c r="C52" s="194">
        <v>0</v>
      </c>
      <c r="D52" s="198">
        <v>1</v>
      </c>
      <c r="E52" s="43">
        <f t="shared" ref="E52:E60" si="31">C52*D52*(100%-B52)</f>
        <v>0</v>
      </c>
      <c r="F52" s="198">
        <v>1</v>
      </c>
      <c r="G52" s="43">
        <f t="shared" ref="G52:G60" si="32">C52*F52*(100%-B52)</f>
        <v>0</v>
      </c>
      <c r="H52" s="198">
        <v>1</v>
      </c>
      <c r="I52" s="43">
        <f t="shared" ref="I52:I60" si="33">C52*H52*(100%-B52)</f>
        <v>0</v>
      </c>
      <c r="J52" s="198">
        <v>1</v>
      </c>
      <c r="K52" s="43">
        <f t="shared" ref="K52:K60" si="34">C52*J52*(100%-B52)</f>
        <v>0</v>
      </c>
      <c r="L52" s="198">
        <v>1</v>
      </c>
      <c r="M52" s="43">
        <f t="shared" ref="M52:M60" si="35">C52*L52*(100%-B52)</f>
        <v>0</v>
      </c>
      <c r="N52" s="198">
        <v>1</v>
      </c>
      <c r="O52" s="43">
        <f t="shared" ref="O52:O60" si="36">C52*N52*(100%-B52)</f>
        <v>0</v>
      </c>
      <c r="P52" s="198">
        <v>1</v>
      </c>
      <c r="Q52" s="43">
        <f t="shared" ref="Q52:Q60" si="37">C52*P52*(100%-B52)</f>
        <v>0</v>
      </c>
      <c r="R52" s="198">
        <v>1</v>
      </c>
      <c r="S52" s="43">
        <f t="shared" ref="S52:S60" si="38">C52*R52*(100%-B52)</f>
        <v>0</v>
      </c>
      <c r="T52" s="198">
        <v>1</v>
      </c>
      <c r="U52" s="43">
        <f t="shared" ref="U52:U60" si="39">C52*T52*(100%-B52)</f>
        <v>0</v>
      </c>
      <c r="V52" s="198">
        <v>1</v>
      </c>
      <c r="W52" s="43">
        <f t="shared" ref="W52:W60" si="40">C52*V52*(100%-B52)</f>
        <v>0</v>
      </c>
      <c r="X52" s="198">
        <v>1</v>
      </c>
      <c r="Y52" s="43">
        <f t="shared" ref="Y52:Y60" si="41">C52*X52*(100%-B52)</f>
        <v>0</v>
      </c>
      <c r="Z52" s="198">
        <v>1</v>
      </c>
      <c r="AA52" s="43">
        <f t="shared" ref="AA52:AA60" si="42">C52*Z52*(100%-B52)</f>
        <v>0</v>
      </c>
      <c r="AB52" s="10"/>
    </row>
    <row r="53" spans="1:28" ht="18.95" thickTop="1" thickBot="1">
      <c r="A53" s="196" t="s">
        <v>109</v>
      </c>
      <c r="B53" s="197">
        <v>0.01</v>
      </c>
      <c r="C53" s="194">
        <v>0</v>
      </c>
      <c r="D53" s="198">
        <v>1</v>
      </c>
      <c r="E53" s="43">
        <f>C53*D53*(100%-B53)</f>
        <v>0</v>
      </c>
      <c r="F53" s="198">
        <v>1</v>
      </c>
      <c r="G53" s="43">
        <f t="shared" si="32"/>
        <v>0</v>
      </c>
      <c r="H53" s="198">
        <v>1</v>
      </c>
      <c r="I53" s="43">
        <f t="shared" si="33"/>
        <v>0</v>
      </c>
      <c r="J53" s="198">
        <v>1</v>
      </c>
      <c r="K53" s="43">
        <f t="shared" si="34"/>
        <v>0</v>
      </c>
      <c r="L53" s="198">
        <v>1</v>
      </c>
      <c r="M53" s="43">
        <f t="shared" si="35"/>
        <v>0</v>
      </c>
      <c r="N53" s="198">
        <v>1</v>
      </c>
      <c r="O53" s="43">
        <f t="shared" si="36"/>
        <v>0</v>
      </c>
      <c r="P53" s="198">
        <v>1</v>
      </c>
      <c r="Q53" s="43">
        <f t="shared" si="37"/>
        <v>0</v>
      </c>
      <c r="R53" s="198">
        <v>1</v>
      </c>
      <c r="S53" s="43">
        <f t="shared" si="38"/>
        <v>0</v>
      </c>
      <c r="T53" s="198">
        <v>1</v>
      </c>
      <c r="U53" s="43">
        <f t="shared" si="39"/>
        <v>0</v>
      </c>
      <c r="V53" s="198">
        <v>1</v>
      </c>
      <c r="W53" s="43">
        <f t="shared" si="40"/>
        <v>0</v>
      </c>
      <c r="X53" s="198">
        <v>1</v>
      </c>
      <c r="Y53" s="43">
        <f t="shared" si="41"/>
        <v>0</v>
      </c>
      <c r="Z53" s="198">
        <v>1</v>
      </c>
      <c r="AA53" s="43">
        <f t="shared" si="42"/>
        <v>0</v>
      </c>
      <c r="AB53" s="10"/>
    </row>
    <row r="54" spans="1:28" ht="18.95" thickTop="1" thickBot="1">
      <c r="A54" s="196" t="s">
        <v>110</v>
      </c>
      <c r="B54" s="197">
        <v>0.01</v>
      </c>
      <c r="C54" s="194">
        <v>0</v>
      </c>
      <c r="D54" s="198">
        <v>1</v>
      </c>
      <c r="E54" s="43">
        <f t="shared" si="31"/>
        <v>0</v>
      </c>
      <c r="F54" s="198">
        <v>1</v>
      </c>
      <c r="G54" s="43">
        <f t="shared" si="32"/>
        <v>0</v>
      </c>
      <c r="H54" s="198">
        <v>1</v>
      </c>
      <c r="I54" s="43">
        <f t="shared" si="33"/>
        <v>0</v>
      </c>
      <c r="J54" s="198">
        <v>1</v>
      </c>
      <c r="K54" s="43">
        <f t="shared" si="34"/>
        <v>0</v>
      </c>
      <c r="L54" s="198">
        <v>1</v>
      </c>
      <c r="M54" s="43">
        <f t="shared" si="35"/>
        <v>0</v>
      </c>
      <c r="N54" s="198">
        <v>1</v>
      </c>
      <c r="O54" s="43">
        <f t="shared" si="36"/>
        <v>0</v>
      </c>
      <c r="P54" s="198">
        <v>1</v>
      </c>
      <c r="Q54" s="43">
        <f t="shared" si="37"/>
        <v>0</v>
      </c>
      <c r="R54" s="198">
        <v>1</v>
      </c>
      <c r="S54" s="43">
        <f t="shared" si="38"/>
        <v>0</v>
      </c>
      <c r="T54" s="198">
        <v>1</v>
      </c>
      <c r="U54" s="43">
        <f t="shared" si="39"/>
        <v>0</v>
      </c>
      <c r="V54" s="198">
        <v>1</v>
      </c>
      <c r="W54" s="43">
        <f t="shared" si="40"/>
        <v>0</v>
      </c>
      <c r="X54" s="198">
        <v>1</v>
      </c>
      <c r="Y54" s="43">
        <f t="shared" si="41"/>
        <v>0</v>
      </c>
      <c r="Z54" s="198">
        <v>1</v>
      </c>
      <c r="AA54" s="43">
        <f t="shared" si="42"/>
        <v>0</v>
      </c>
      <c r="AB54" s="10"/>
    </row>
    <row r="55" spans="1:28" ht="18.95" thickTop="1" thickBot="1">
      <c r="A55" s="196" t="s">
        <v>111</v>
      </c>
      <c r="B55" s="197">
        <v>0.01</v>
      </c>
      <c r="C55" s="194">
        <v>0</v>
      </c>
      <c r="D55" s="198">
        <v>1</v>
      </c>
      <c r="E55" s="43">
        <f t="shared" si="31"/>
        <v>0</v>
      </c>
      <c r="F55" s="198">
        <v>1</v>
      </c>
      <c r="G55" s="43">
        <f t="shared" si="32"/>
        <v>0</v>
      </c>
      <c r="H55" s="198">
        <v>1</v>
      </c>
      <c r="I55" s="43">
        <f t="shared" si="33"/>
        <v>0</v>
      </c>
      <c r="J55" s="198">
        <v>1</v>
      </c>
      <c r="K55" s="43">
        <f t="shared" si="34"/>
        <v>0</v>
      </c>
      <c r="L55" s="198">
        <v>1</v>
      </c>
      <c r="M55" s="43">
        <f t="shared" si="35"/>
        <v>0</v>
      </c>
      <c r="N55" s="198">
        <v>1</v>
      </c>
      <c r="O55" s="43">
        <f t="shared" si="36"/>
        <v>0</v>
      </c>
      <c r="P55" s="198">
        <v>1</v>
      </c>
      <c r="Q55" s="43">
        <f t="shared" si="37"/>
        <v>0</v>
      </c>
      <c r="R55" s="198">
        <v>1</v>
      </c>
      <c r="S55" s="43">
        <f t="shared" si="38"/>
        <v>0</v>
      </c>
      <c r="T55" s="198">
        <v>1</v>
      </c>
      <c r="U55" s="43">
        <f t="shared" si="39"/>
        <v>0</v>
      </c>
      <c r="V55" s="198">
        <v>1</v>
      </c>
      <c r="W55" s="43">
        <f t="shared" si="40"/>
        <v>0</v>
      </c>
      <c r="X55" s="198">
        <v>1</v>
      </c>
      <c r="Y55" s="43">
        <f t="shared" si="41"/>
        <v>0</v>
      </c>
      <c r="Z55" s="198">
        <v>1</v>
      </c>
      <c r="AA55" s="43">
        <f t="shared" si="42"/>
        <v>0</v>
      </c>
      <c r="AB55" s="10"/>
    </row>
    <row r="56" spans="1:28" ht="18.95" thickTop="1" thickBot="1">
      <c r="A56" s="196" t="s">
        <v>112</v>
      </c>
      <c r="B56" s="197">
        <v>0.01</v>
      </c>
      <c r="C56" s="194">
        <v>0</v>
      </c>
      <c r="D56" s="198">
        <v>1</v>
      </c>
      <c r="E56" s="43">
        <f t="shared" si="31"/>
        <v>0</v>
      </c>
      <c r="F56" s="198">
        <v>1</v>
      </c>
      <c r="G56" s="43">
        <f t="shared" si="32"/>
        <v>0</v>
      </c>
      <c r="H56" s="198">
        <v>1</v>
      </c>
      <c r="I56" s="43">
        <f t="shared" si="33"/>
        <v>0</v>
      </c>
      <c r="J56" s="198">
        <v>1</v>
      </c>
      <c r="K56" s="43">
        <f t="shared" si="34"/>
        <v>0</v>
      </c>
      <c r="L56" s="198">
        <v>1</v>
      </c>
      <c r="M56" s="43">
        <f t="shared" si="35"/>
        <v>0</v>
      </c>
      <c r="N56" s="198">
        <v>1</v>
      </c>
      <c r="O56" s="43">
        <f t="shared" si="36"/>
        <v>0</v>
      </c>
      <c r="P56" s="198">
        <v>1</v>
      </c>
      <c r="Q56" s="43">
        <f t="shared" si="37"/>
        <v>0</v>
      </c>
      <c r="R56" s="198">
        <v>1</v>
      </c>
      <c r="S56" s="43">
        <f t="shared" si="38"/>
        <v>0</v>
      </c>
      <c r="T56" s="198">
        <v>1</v>
      </c>
      <c r="U56" s="43">
        <f t="shared" si="39"/>
        <v>0</v>
      </c>
      <c r="V56" s="198">
        <v>1</v>
      </c>
      <c r="W56" s="43">
        <f t="shared" si="40"/>
        <v>0</v>
      </c>
      <c r="X56" s="198">
        <v>1</v>
      </c>
      <c r="Y56" s="43">
        <f t="shared" si="41"/>
        <v>0</v>
      </c>
      <c r="Z56" s="198">
        <v>1</v>
      </c>
      <c r="AA56" s="43">
        <f t="shared" si="42"/>
        <v>0</v>
      </c>
      <c r="AB56" s="10"/>
    </row>
    <row r="57" spans="1:28" ht="18.95" thickTop="1" thickBot="1">
      <c r="A57" s="196" t="s">
        <v>113</v>
      </c>
      <c r="B57" s="197">
        <v>0.01</v>
      </c>
      <c r="C57" s="194">
        <v>0</v>
      </c>
      <c r="D57" s="198">
        <v>1</v>
      </c>
      <c r="E57" s="43">
        <f t="shared" si="31"/>
        <v>0</v>
      </c>
      <c r="F57" s="198">
        <v>1</v>
      </c>
      <c r="G57" s="43">
        <f t="shared" si="32"/>
        <v>0</v>
      </c>
      <c r="H57" s="198">
        <v>1</v>
      </c>
      <c r="I57" s="43">
        <f t="shared" si="33"/>
        <v>0</v>
      </c>
      <c r="J57" s="198">
        <v>1</v>
      </c>
      <c r="K57" s="43">
        <f t="shared" si="34"/>
        <v>0</v>
      </c>
      <c r="L57" s="198">
        <v>1</v>
      </c>
      <c r="M57" s="43">
        <f t="shared" si="35"/>
        <v>0</v>
      </c>
      <c r="N57" s="198">
        <v>1</v>
      </c>
      <c r="O57" s="43">
        <f t="shared" si="36"/>
        <v>0</v>
      </c>
      <c r="P57" s="198">
        <v>1</v>
      </c>
      <c r="Q57" s="43">
        <f t="shared" si="37"/>
        <v>0</v>
      </c>
      <c r="R57" s="198">
        <v>1</v>
      </c>
      <c r="S57" s="43">
        <f t="shared" si="38"/>
        <v>0</v>
      </c>
      <c r="T57" s="198">
        <v>1</v>
      </c>
      <c r="U57" s="43">
        <f t="shared" si="39"/>
        <v>0</v>
      </c>
      <c r="V57" s="198">
        <v>1</v>
      </c>
      <c r="W57" s="43">
        <f t="shared" si="40"/>
        <v>0</v>
      </c>
      <c r="X57" s="198">
        <v>1</v>
      </c>
      <c r="Y57" s="43">
        <f t="shared" si="41"/>
        <v>0</v>
      </c>
      <c r="Z57" s="198">
        <v>1</v>
      </c>
      <c r="AA57" s="43">
        <f t="shared" si="42"/>
        <v>0</v>
      </c>
      <c r="AB57" s="10"/>
    </row>
    <row r="58" spans="1:28" ht="18.95" thickTop="1" thickBot="1">
      <c r="A58" s="196" t="s">
        <v>114</v>
      </c>
      <c r="B58" s="197">
        <v>0.01</v>
      </c>
      <c r="C58" s="194">
        <v>0</v>
      </c>
      <c r="D58" s="198">
        <v>1</v>
      </c>
      <c r="E58" s="43">
        <f t="shared" si="31"/>
        <v>0</v>
      </c>
      <c r="F58" s="198">
        <v>1</v>
      </c>
      <c r="G58" s="43">
        <f t="shared" si="32"/>
        <v>0</v>
      </c>
      <c r="H58" s="198">
        <v>1</v>
      </c>
      <c r="I58" s="43">
        <f t="shared" si="33"/>
        <v>0</v>
      </c>
      <c r="J58" s="198">
        <v>1</v>
      </c>
      <c r="K58" s="43">
        <f t="shared" si="34"/>
        <v>0</v>
      </c>
      <c r="L58" s="198">
        <v>1</v>
      </c>
      <c r="M58" s="43">
        <f t="shared" si="35"/>
        <v>0</v>
      </c>
      <c r="N58" s="198">
        <v>1</v>
      </c>
      <c r="O58" s="43">
        <f t="shared" si="36"/>
        <v>0</v>
      </c>
      <c r="P58" s="198">
        <v>1</v>
      </c>
      <c r="Q58" s="43">
        <f t="shared" si="37"/>
        <v>0</v>
      </c>
      <c r="R58" s="198">
        <v>1</v>
      </c>
      <c r="S58" s="43">
        <f t="shared" si="38"/>
        <v>0</v>
      </c>
      <c r="T58" s="198">
        <v>1</v>
      </c>
      <c r="U58" s="43">
        <f t="shared" si="39"/>
        <v>0</v>
      </c>
      <c r="V58" s="198">
        <v>1</v>
      </c>
      <c r="W58" s="43">
        <f t="shared" si="40"/>
        <v>0</v>
      </c>
      <c r="X58" s="198">
        <v>1</v>
      </c>
      <c r="Y58" s="43">
        <f t="shared" si="41"/>
        <v>0</v>
      </c>
      <c r="Z58" s="198">
        <v>1</v>
      </c>
      <c r="AA58" s="43">
        <f t="shared" si="42"/>
        <v>0</v>
      </c>
      <c r="AB58" s="10"/>
    </row>
    <row r="59" spans="1:28" ht="18.95" thickTop="1" thickBot="1">
      <c r="A59" s="196" t="s">
        <v>115</v>
      </c>
      <c r="B59" s="197">
        <v>0.01</v>
      </c>
      <c r="C59" s="194">
        <v>0</v>
      </c>
      <c r="D59" s="198">
        <v>1</v>
      </c>
      <c r="E59" s="43">
        <f t="shared" si="31"/>
        <v>0</v>
      </c>
      <c r="F59" s="198">
        <v>1</v>
      </c>
      <c r="G59" s="43">
        <f t="shared" si="32"/>
        <v>0</v>
      </c>
      <c r="H59" s="198">
        <v>1</v>
      </c>
      <c r="I59" s="43">
        <f t="shared" si="33"/>
        <v>0</v>
      </c>
      <c r="J59" s="198">
        <v>1</v>
      </c>
      <c r="K59" s="43">
        <f t="shared" si="34"/>
        <v>0</v>
      </c>
      <c r="L59" s="198">
        <v>1</v>
      </c>
      <c r="M59" s="43">
        <f t="shared" si="35"/>
        <v>0</v>
      </c>
      <c r="N59" s="198">
        <v>1</v>
      </c>
      <c r="O59" s="43">
        <f t="shared" si="36"/>
        <v>0</v>
      </c>
      <c r="P59" s="198">
        <v>1</v>
      </c>
      <c r="Q59" s="43">
        <f t="shared" si="37"/>
        <v>0</v>
      </c>
      <c r="R59" s="198">
        <v>1</v>
      </c>
      <c r="S59" s="43">
        <f t="shared" si="38"/>
        <v>0</v>
      </c>
      <c r="T59" s="198">
        <v>1</v>
      </c>
      <c r="U59" s="43">
        <f t="shared" si="39"/>
        <v>0</v>
      </c>
      <c r="V59" s="198">
        <v>1</v>
      </c>
      <c r="W59" s="43">
        <f t="shared" si="40"/>
        <v>0</v>
      </c>
      <c r="X59" s="198">
        <v>1</v>
      </c>
      <c r="Y59" s="43">
        <f t="shared" si="41"/>
        <v>0</v>
      </c>
      <c r="Z59" s="198">
        <v>1</v>
      </c>
      <c r="AA59" s="43">
        <f t="shared" si="42"/>
        <v>0</v>
      </c>
      <c r="AB59" s="10"/>
    </row>
    <row r="60" spans="1:28" ht="18.95" thickTop="1" thickBot="1">
      <c r="A60" s="196" t="s">
        <v>116</v>
      </c>
      <c r="B60" s="197">
        <v>0.01</v>
      </c>
      <c r="C60" s="194">
        <v>0</v>
      </c>
      <c r="D60" s="198">
        <v>1</v>
      </c>
      <c r="E60" s="43">
        <f t="shared" si="31"/>
        <v>0</v>
      </c>
      <c r="F60" s="198">
        <v>1</v>
      </c>
      <c r="G60" s="43">
        <f t="shared" si="32"/>
        <v>0</v>
      </c>
      <c r="H60" s="198">
        <v>1</v>
      </c>
      <c r="I60" s="43">
        <f t="shared" si="33"/>
        <v>0</v>
      </c>
      <c r="J60" s="198">
        <v>1</v>
      </c>
      <c r="K60" s="43">
        <f t="shared" si="34"/>
        <v>0</v>
      </c>
      <c r="L60" s="198">
        <v>1</v>
      </c>
      <c r="M60" s="43">
        <f t="shared" si="35"/>
        <v>0</v>
      </c>
      <c r="N60" s="198">
        <v>1</v>
      </c>
      <c r="O60" s="43">
        <f t="shared" si="36"/>
        <v>0</v>
      </c>
      <c r="P60" s="198">
        <v>1</v>
      </c>
      <c r="Q60" s="43">
        <f t="shared" si="37"/>
        <v>0</v>
      </c>
      <c r="R60" s="198">
        <v>1</v>
      </c>
      <c r="S60" s="43">
        <f t="shared" si="38"/>
        <v>0</v>
      </c>
      <c r="T60" s="198">
        <v>1</v>
      </c>
      <c r="U60" s="43">
        <f t="shared" si="39"/>
        <v>0</v>
      </c>
      <c r="V60" s="198">
        <v>1</v>
      </c>
      <c r="W60" s="43">
        <f t="shared" si="40"/>
        <v>0</v>
      </c>
      <c r="X60" s="198">
        <v>1</v>
      </c>
      <c r="Y60" s="43">
        <f t="shared" si="41"/>
        <v>0</v>
      </c>
      <c r="Z60" s="198">
        <v>1</v>
      </c>
      <c r="AA60" s="43">
        <f t="shared" si="42"/>
        <v>0</v>
      </c>
      <c r="AB60" s="10"/>
    </row>
    <row r="61" spans="1:28" ht="18.399999999999999" thickTop="1">
      <c r="A61" s="81"/>
      <c r="B61" s="39"/>
      <c r="C61" s="44"/>
      <c r="D61" s="24"/>
      <c r="E61" s="43"/>
      <c r="F61" s="45"/>
      <c r="G61" s="43"/>
      <c r="H61" s="45"/>
      <c r="I61" s="43"/>
      <c r="J61" s="45"/>
      <c r="K61" s="43"/>
      <c r="L61" s="46"/>
      <c r="M61" s="44"/>
      <c r="N61" s="46"/>
      <c r="O61" s="44"/>
      <c r="P61" s="46"/>
      <c r="Q61" s="44"/>
      <c r="R61" s="46"/>
      <c r="S61" s="44"/>
      <c r="T61" s="46"/>
      <c r="U61" s="44"/>
      <c r="V61" s="46"/>
      <c r="W61" s="44"/>
      <c r="X61" s="46"/>
      <c r="Y61" s="44"/>
      <c r="Z61" s="46"/>
      <c r="AA61" s="44"/>
      <c r="AB61" s="10"/>
    </row>
    <row r="62" spans="1:28" ht="18">
      <c r="A62" s="82" t="s">
        <v>117</v>
      </c>
      <c r="B62" s="39"/>
      <c r="C62" s="44"/>
      <c r="D62" s="24"/>
      <c r="E62" s="58">
        <f>SUM(E51:E60)</f>
        <v>0</v>
      </c>
      <c r="F62" s="45"/>
      <c r="G62" s="58">
        <f>SUM(G51:G60)</f>
        <v>0</v>
      </c>
      <c r="H62" s="45"/>
      <c r="I62" s="58">
        <f>SUM(I51:I60)</f>
        <v>0</v>
      </c>
      <c r="J62" s="45"/>
      <c r="K62" s="58">
        <f>SUM(K51:K60)</f>
        <v>0</v>
      </c>
      <c r="L62" s="50"/>
      <c r="M62" s="58">
        <f>SUM(M51:M60)</f>
        <v>0</v>
      </c>
      <c r="N62" s="50"/>
      <c r="O62" s="58">
        <f>SUM(O51:O60)</f>
        <v>0</v>
      </c>
      <c r="P62" s="59"/>
      <c r="Q62" s="83">
        <f>SUM(Q51:Q60)</f>
        <v>0</v>
      </c>
      <c r="R62" s="50"/>
      <c r="S62" s="58">
        <f>SUM(S51:S60)</f>
        <v>0</v>
      </c>
      <c r="T62" s="50"/>
      <c r="U62" s="58">
        <f>SUM(U51:U60)</f>
        <v>0</v>
      </c>
      <c r="V62" s="50"/>
      <c r="W62" s="58">
        <f>SUM(W51:W60)</f>
        <v>0</v>
      </c>
      <c r="X62" s="50"/>
      <c r="Y62" s="58">
        <f>SUM(Y51:Y60)</f>
        <v>0</v>
      </c>
      <c r="Z62" s="50"/>
      <c r="AA62" s="58">
        <f>SUM(AA51:AA60)</f>
        <v>0</v>
      </c>
      <c r="AB62" s="10"/>
    </row>
    <row r="63" spans="1:28" ht="18.399999999999999" thickBot="1">
      <c r="A63" s="84"/>
      <c r="B63" s="85"/>
      <c r="C63" s="86"/>
      <c r="D63" s="87"/>
      <c r="E63" s="71"/>
      <c r="F63" s="72"/>
      <c r="G63" s="71"/>
      <c r="H63" s="72"/>
      <c r="I63" s="71"/>
      <c r="J63" s="72"/>
      <c r="K63" s="71"/>
      <c r="L63" s="72"/>
      <c r="M63" s="71"/>
      <c r="N63" s="72"/>
      <c r="O63" s="71"/>
      <c r="P63" s="72"/>
      <c r="Q63" s="88"/>
      <c r="R63" s="72"/>
      <c r="S63" s="71"/>
      <c r="T63" s="72"/>
      <c r="U63" s="71"/>
      <c r="V63" s="72"/>
      <c r="W63" s="71"/>
      <c r="X63" s="72"/>
      <c r="Y63" s="71"/>
      <c r="Z63" s="72"/>
      <c r="AA63" s="71"/>
      <c r="AB63" s="10"/>
    </row>
    <row r="64" spans="1:28" ht="18">
      <c r="A64" s="89" t="s">
        <v>103</v>
      </c>
      <c r="B64" s="90"/>
      <c r="C64" s="91"/>
      <c r="D64" s="79"/>
      <c r="E64" s="92">
        <f>E48</f>
        <v>0</v>
      </c>
      <c r="F64" s="60"/>
      <c r="G64" s="93">
        <f>G48</f>
        <v>0</v>
      </c>
      <c r="H64" s="60"/>
      <c r="I64" s="93">
        <f>I48</f>
        <v>0</v>
      </c>
      <c r="J64" s="60"/>
      <c r="K64" s="93">
        <f>K48</f>
        <v>0</v>
      </c>
      <c r="L64" s="60"/>
      <c r="M64" s="93">
        <f>M48</f>
        <v>0</v>
      </c>
      <c r="N64" s="60"/>
      <c r="O64" s="93">
        <f>O48</f>
        <v>0</v>
      </c>
      <c r="P64" s="60"/>
      <c r="Q64" s="93">
        <f>Q48</f>
        <v>0</v>
      </c>
      <c r="R64" s="60"/>
      <c r="S64" s="93">
        <f>S48</f>
        <v>0</v>
      </c>
      <c r="T64" s="60"/>
      <c r="U64" s="93">
        <f>U48</f>
        <v>0</v>
      </c>
      <c r="V64" s="60"/>
      <c r="W64" s="93">
        <f>W48</f>
        <v>0</v>
      </c>
      <c r="X64" s="60"/>
      <c r="Y64" s="93">
        <f>Y48</f>
        <v>0</v>
      </c>
      <c r="Z64" s="60"/>
      <c r="AA64" s="93">
        <f>AA48</f>
        <v>0</v>
      </c>
      <c r="AB64" s="34"/>
    </row>
    <row r="65" spans="1:28" ht="18">
      <c r="A65" s="94" t="s">
        <v>118</v>
      </c>
      <c r="B65" s="95"/>
      <c r="C65" s="96"/>
      <c r="D65" s="97"/>
      <c r="E65" s="93">
        <f>E62</f>
        <v>0</v>
      </c>
      <c r="F65" s="98"/>
      <c r="G65" s="93">
        <f>G62</f>
        <v>0</v>
      </c>
      <c r="H65" s="98"/>
      <c r="I65" s="93">
        <f>I62</f>
        <v>0</v>
      </c>
      <c r="J65" s="98"/>
      <c r="K65" s="93">
        <f>K62</f>
        <v>0</v>
      </c>
      <c r="L65" s="98"/>
      <c r="M65" s="93">
        <f>M62</f>
        <v>0</v>
      </c>
      <c r="N65" s="98"/>
      <c r="O65" s="93">
        <f>O62</f>
        <v>0</v>
      </c>
      <c r="P65" s="98"/>
      <c r="Q65" s="93">
        <f>Q62</f>
        <v>0</v>
      </c>
      <c r="R65" s="98"/>
      <c r="S65" s="93">
        <f>S62</f>
        <v>0</v>
      </c>
      <c r="T65" s="98"/>
      <c r="U65" s="93">
        <f>U62</f>
        <v>0</v>
      </c>
      <c r="V65" s="98"/>
      <c r="W65" s="93">
        <f>W62</f>
        <v>0</v>
      </c>
      <c r="X65" s="98"/>
      <c r="Y65" s="93">
        <f>Y62</f>
        <v>0</v>
      </c>
      <c r="Z65" s="98"/>
      <c r="AA65" s="93">
        <f>AA62</f>
        <v>0</v>
      </c>
      <c r="AB65" s="34"/>
    </row>
    <row r="66" spans="1:28" ht="18">
      <c r="A66" s="94"/>
      <c r="B66" s="99"/>
      <c r="C66" s="96"/>
      <c r="D66" s="97"/>
      <c r="E66" s="100"/>
      <c r="F66" s="98"/>
      <c r="G66" s="100"/>
      <c r="H66" s="98"/>
      <c r="I66" s="100"/>
      <c r="J66" s="98"/>
      <c r="K66" s="100"/>
      <c r="L66" s="98"/>
      <c r="M66" s="100"/>
      <c r="N66" s="98"/>
      <c r="O66" s="100"/>
      <c r="P66" s="98"/>
      <c r="Q66" s="100"/>
      <c r="R66" s="98"/>
      <c r="S66" s="100"/>
      <c r="T66" s="98"/>
      <c r="U66" s="100"/>
      <c r="V66" s="98"/>
      <c r="W66" s="100"/>
      <c r="X66" s="98"/>
      <c r="Y66" s="100"/>
      <c r="Z66" s="98"/>
      <c r="AA66" s="100"/>
      <c r="AB66" s="34"/>
    </row>
    <row r="67" spans="1:28" ht="18.399999999999999" thickBot="1">
      <c r="A67" s="101" t="s">
        <v>119</v>
      </c>
      <c r="B67" s="95"/>
      <c r="C67" s="96"/>
      <c r="D67" s="97"/>
      <c r="E67" s="100">
        <f>E65-E64</f>
        <v>0</v>
      </c>
      <c r="F67" s="98"/>
      <c r="G67" s="100">
        <f>G65-G64</f>
        <v>0</v>
      </c>
      <c r="H67" s="98"/>
      <c r="I67" s="100">
        <f>I65-I64</f>
        <v>0</v>
      </c>
      <c r="J67" s="98"/>
      <c r="K67" s="100">
        <f>K65-K64</f>
        <v>0</v>
      </c>
      <c r="L67" s="98"/>
      <c r="M67" s="100">
        <f>M65-M64</f>
        <v>0</v>
      </c>
      <c r="N67" s="98"/>
      <c r="O67" s="100">
        <f>O65-O64</f>
        <v>0</v>
      </c>
      <c r="P67" s="98"/>
      <c r="Q67" s="100">
        <f>Q65-Q64</f>
        <v>0</v>
      </c>
      <c r="R67" s="98"/>
      <c r="S67" s="100">
        <f>S65-S64</f>
        <v>0</v>
      </c>
      <c r="T67" s="98"/>
      <c r="U67" s="100">
        <f>U65-U64</f>
        <v>0</v>
      </c>
      <c r="V67" s="98"/>
      <c r="W67" s="100">
        <f>W65-W64</f>
        <v>0</v>
      </c>
      <c r="X67" s="98"/>
      <c r="Y67" s="100">
        <f>Y65-Y64</f>
        <v>0</v>
      </c>
      <c r="Z67" s="98"/>
      <c r="AA67" s="100">
        <f>AA65-AA64</f>
        <v>0</v>
      </c>
      <c r="AB67" s="10"/>
    </row>
    <row r="68" spans="1:28" ht="18">
      <c r="A68" s="102" t="s">
        <v>120</v>
      </c>
      <c r="B68" s="103"/>
      <c r="C68" s="104"/>
      <c r="D68" s="105"/>
      <c r="E68" s="106"/>
      <c r="F68" s="107"/>
      <c r="G68" s="106"/>
      <c r="H68" s="107"/>
      <c r="I68" s="106"/>
      <c r="J68" s="107"/>
      <c r="K68" s="106"/>
      <c r="L68" s="107"/>
      <c r="M68" s="106"/>
      <c r="N68" s="107"/>
      <c r="O68" s="106"/>
      <c r="P68" s="107"/>
      <c r="Q68" s="106"/>
      <c r="R68" s="107"/>
      <c r="S68" s="106"/>
      <c r="T68" s="107"/>
      <c r="U68" s="106"/>
      <c r="V68" s="107"/>
      <c r="W68" s="106"/>
      <c r="X68" s="107"/>
      <c r="Y68" s="106"/>
      <c r="Z68" s="107"/>
      <c r="AA68" s="106"/>
      <c r="AB68" s="10"/>
    </row>
    <row r="69" spans="1:28" ht="18">
      <c r="A69" s="108" t="s">
        <v>121</v>
      </c>
      <c r="B69" s="39"/>
      <c r="C69" s="24"/>
      <c r="D69" s="46"/>
      <c r="E69" s="158" t="e">
        <f>(E13/E48)</f>
        <v>#DIV/0!</v>
      </c>
      <c r="F69" s="45"/>
      <c r="G69" s="158" t="e">
        <f>(G13/G48)</f>
        <v>#DIV/0!</v>
      </c>
      <c r="H69" s="45"/>
      <c r="I69" s="158" t="e">
        <f>(I13/I48)</f>
        <v>#DIV/0!</v>
      </c>
      <c r="J69" s="45"/>
      <c r="K69" s="158" t="e">
        <f>(K13/K48)</f>
        <v>#DIV/0!</v>
      </c>
      <c r="L69" s="45"/>
      <c r="M69" s="158" t="e">
        <f>(M13/M48)</f>
        <v>#DIV/0!</v>
      </c>
      <c r="N69" s="45"/>
      <c r="O69" s="158" t="e">
        <f>(O13/O48)</f>
        <v>#DIV/0!</v>
      </c>
      <c r="P69" s="45"/>
      <c r="Q69" s="158" t="e">
        <f>(Q13/Q48)</f>
        <v>#DIV/0!</v>
      </c>
      <c r="R69" s="45"/>
      <c r="S69" s="158" t="e">
        <f>(S13/S48)</f>
        <v>#DIV/0!</v>
      </c>
      <c r="T69" s="45"/>
      <c r="U69" s="158" t="e">
        <f>(U13/U48)</f>
        <v>#DIV/0!</v>
      </c>
      <c r="V69" s="45"/>
      <c r="W69" s="158" t="e">
        <f>(W13/W48)</f>
        <v>#DIV/0!</v>
      </c>
      <c r="X69" s="45"/>
      <c r="Y69" s="158" t="e">
        <f>(Y13/Y48)</f>
        <v>#DIV/0!</v>
      </c>
      <c r="Z69" s="45"/>
      <c r="AA69" s="158" t="e">
        <f>(AA13/AA48)</f>
        <v>#DIV/0!</v>
      </c>
      <c r="AB69" s="10"/>
    </row>
    <row r="70" spans="1:28" ht="18">
      <c r="A70" s="108" t="s">
        <v>122</v>
      </c>
      <c r="B70" s="39"/>
      <c r="C70" s="24"/>
      <c r="D70" s="46"/>
      <c r="E70" s="158" t="e">
        <f>(E20/E48)</f>
        <v>#DIV/0!</v>
      </c>
      <c r="F70" s="45"/>
      <c r="G70" s="158" t="e">
        <f>(G20/G48)</f>
        <v>#DIV/0!</v>
      </c>
      <c r="H70" s="45"/>
      <c r="I70" s="158" t="e">
        <f>(I20/I48)</f>
        <v>#DIV/0!</v>
      </c>
      <c r="J70" s="45"/>
      <c r="K70" s="158" t="e">
        <f>(K20/K48)</f>
        <v>#DIV/0!</v>
      </c>
      <c r="L70" s="45"/>
      <c r="M70" s="158" t="e">
        <f>(M20/M48)</f>
        <v>#DIV/0!</v>
      </c>
      <c r="N70" s="45"/>
      <c r="O70" s="158" t="e">
        <f>(O20/O48)</f>
        <v>#DIV/0!</v>
      </c>
      <c r="P70" s="45"/>
      <c r="Q70" s="158" t="e">
        <f>(Q20/Q48)</f>
        <v>#DIV/0!</v>
      </c>
      <c r="R70" s="45"/>
      <c r="S70" s="158" t="e">
        <f>(S20/S48)</f>
        <v>#DIV/0!</v>
      </c>
      <c r="T70" s="45"/>
      <c r="U70" s="158" t="e">
        <f>(U20/U48)</f>
        <v>#DIV/0!</v>
      </c>
      <c r="V70" s="45"/>
      <c r="W70" s="158" t="e">
        <f>(W20/W48)</f>
        <v>#DIV/0!</v>
      </c>
      <c r="X70" s="45"/>
      <c r="Y70" s="158" t="e">
        <f>(Y20/Y48)</f>
        <v>#DIV/0!</v>
      </c>
      <c r="Z70" s="45"/>
      <c r="AA70" s="158" t="e">
        <f>(AA20/AA48)</f>
        <v>#DIV/0!</v>
      </c>
      <c r="AB70" s="10"/>
    </row>
    <row r="71" spans="1:28" ht="18">
      <c r="A71" s="108" t="s">
        <v>123</v>
      </c>
      <c r="B71" s="39"/>
      <c r="C71" s="24"/>
      <c r="D71" s="46"/>
      <c r="E71" s="158" t="e">
        <f>(E28/E48)</f>
        <v>#DIV/0!</v>
      </c>
      <c r="F71" s="45"/>
      <c r="G71" s="158" t="e">
        <f>(G28/G48)</f>
        <v>#DIV/0!</v>
      </c>
      <c r="H71" s="45"/>
      <c r="I71" s="158" t="e">
        <f>(I28/I48)</f>
        <v>#DIV/0!</v>
      </c>
      <c r="J71" s="45"/>
      <c r="K71" s="158" t="e">
        <f>(K28/K48)</f>
        <v>#DIV/0!</v>
      </c>
      <c r="L71" s="45"/>
      <c r="M71" s="158" t="e">
        <f>(M28/M48)</f>
        <v>#DIV/0!</v>
      </c>
      <c r="N71" s="45"/>
      <c r="O71" s="158" t="e">
        <f>(O28/O48)</f>
        <v>#DIV/0!</v>
      </c>
      <c r="P71" s="45"/>
      <c r="Q71" s="158" t="e">
        <f>(Q28/Q48)</f>
        <v>#DIV/0!</v>
      </c>
      <c r="R71" s="45"/>
      <c r="S71" s="158" t="e">
        <f>(S28/S48)</f>
        <v>#DIV/0!</v>
      </c>
      <c r="T71" s="45"/>
      <c r="U71" s="158" t="e">
        <f>(U28/U48)</f>
        <v>#DIV/0!</v>
      </c>
      <c r="V71" s="45"/>
      <c r="W71" s="158" t="e">
        <f>(W28/W48)</f>
        <v>#DIV/0!</v>
      </c>
      <c r="X71" s="45"/>
      <c r="Y71" s="158" t="e">
        <f>(Y28/Y48)</f>
        <v>#DIV/0!</v>
      </c>
      <c r="Z71" s="45"/>
      <c r="AA71" s="158" t="e">
        <f>(AA28/AA48)</f>
        <v>#DIV/0!</v>
      </c>
      <c r="AB71" s="10"/>
    </row>
    <row r="72" spans="1:28" ht="18">
      <c r="A72" s="108" t="s">
        <v>124</v>
      </c>
      <c r="B72" s="39"/>
      <c r="C72" s="24"/>
      <c r="D72" s="46"/>
      <c r="E72" s="158" t="e">
        <f>(E39/E48)</f>
        <v>#DIV/0!</v>
      </c>
      <c r="F72" s="45"/>
      <c r="G72" s="158" t="e">
        <f>(G39/G48)</f>
        <v>#DIV/0!</v>
      </c>
      <c r="H72" s="45"/>
      <c r="I72" s="158" t="e">
        <f>(I39/I48)</f>
        <v>#DIV/0!</v>
      </c>
      <c r="J72" s="45"/>
      <c r="K72" s="158" t="e">
        <f>(K39/K48)</f>
        <v>#DIV/0!</v>
      </c>
      <c r="L72" s="45"/>
      <c r="M72" s="158" t="e">
        <f>(M39/M48)</f>
        <v>#DIV/0!</v>
      </c>
      <c r="N72" s="45"/>
      <c r="O72" s="158" t="e">
        <f>(O39/O48)</f>
        <v>#DIV/0!</v>
      </c>
      <c r="P72" s="45"/>
      <c r="Q72" s="158" t="e">
        <f>(Q39/Q48)</f>
        <v>#DIV/0!</v>
      </c>
      <c r="R72" s="45"/>
      <c r="S72" s="158" t="e">
        <f>(S39/S48)</f>
        <v>#DIV/0!</v>
      </c>
      <c r="T72" s="45"/>
      <c r="U72" s="158" t="e">
        <f>(U39/U48)</f>
        <v>#DIV/0!</v>
      </c>
      <c r="V72" s="45"/>
      <c r="W72" s="158" t="e">
        <f>(W39/W48)</f>
        <v>#DIV/0!</v>
      </c>
      <c r="X72" s="45"/>
      <c r="Y72" s="158" t="e">
        <f>(Y39/Y48)</f>
        <v>#DIV/0!</v>
      </c>
      <c r="Z72" s="45"/>
      <c r="AA72" s="158" t="e">
        <f>(AA39/AA48)</f>
        <v>#DIV/0!</v>
      </c>
      <c r="AB72" s="10"/>
    </row>
    <row r="73" spans="1:28" ht="18">
      <c r="A73" s="108" t="s">
        <v>125</v>
      </c>
      <c r="B73" s="39"/>
      <c r="C73" s="24"/>
      <c r="D73" s="46"/>
      <c r="E73" s="158" t="e">
        <f>(E46/E48)</f>
        <v>#DIV/0!</v>
      </c>
      <c r="F73" s="45"/>
      <c r="G73" s="158" t="e">
        <f>(G46/G48)</f>
        <v>#DIV/0!</v>
      </c>
      <c r="H73" s="45"/>
      <c r="I73" s="158" t="e">
        <f>(I46/I48)</f>
        <v>#DIV/0!</v>
      </c>
      <c r="J73" s="45"/>
      <c r="K73" s="158" t="e">
        <f>(K46/K48)</f>
        <v>#DIV/0!</v>
      </c>
      <c r="L73" s="45"/>
      <c r="M73" s="158" t="e">
        <f>(M46/M48)</f>
        <v>#DIV/0!</v>
      </c>
      <c r="N73" s="45"/>
      <c r="O73" s="158" t="e">
        <f>(O46/O48)</f>
        <v>#DIV/0!</v>
      </c>
      <c r="P73" s="45"/>
      <c r="Q73" s="158" t="e">
        <f>(Q46/Q48)</f>
        <v>#DIV/0!</v>
      </c>
      <c r="R73" s="45"/>
      <c r="S73" s="158" t="e">
        <f>(S46/S48)</f>
        <v>#DIV/0!</v>
      </c>
      <c r="T73" s="45"/>
      <c r="U73" s="158" t="e">
        <f>(U46/U48)</f>
        <v>#DIV/0!</v>
      </c>
      <c r="V73" s="45"/>
      <c r="W73" s="158" t="e">
        <f>(W46/W48)</f>
        <v>#DIV/0!</v>
      </c>
      <c r="X73" s="45"/>
      <c r="Y73" s="158" t="e">
        <f>(Y46/Y48)</f>
        <v>#DIV/0!</v>
      </c>
      <c r="Z73" s="45"/>
      <c r="AA73" s="158" t="e">
        <f>(AA46/AA48)</f>
        <v>#DIV/0!</v>
      </c>
      <c r="AB73" s="10"/>
    </row>
    <row r="74" spans="1:28" ht="18.399999999999999" thickBot="1">
      <c r="A74" s="109" t="s">
        <v>8</v>
      </c>
      <c r="B74" s="110"/>
      <c r="C74" s="111"/>
      <c r="D74" s="70"/>
      <c r="E74" s="159" t="e">
        <f>SUM(E69:E73)</f>
        <v>#DIV/0!</v>
      </c>
      <c r="F74" s="112"/>
      <c r="G74" s="159" t="e">
        <f>SUM(G69:G73)</f>
        <v>#DIV/0!</v>
      </c>
      <c r="H74" s="112"/>
      <c r="I74" s="159" t="e">
        <f>SUM(I69:I73)</f>
        <v>#DIV/0!</v>
      </c>
      <c r="J74" s="112"/>
      <c r="K74" s="159" t="e">
        <f>SUM(K69:K73)</f>
        <v>#DIV/0!</v>
      </c>
      <c r="L74" s="112"/>
      <c r="M74" s="159" t="e">
        <f>SUM(M69:M73)</f>
        <v>#DIV/0!</v>
      </c>
      <c r="N74" s="113"/>
      <c r="O74" s="159" t="e">
        <f>SUM(O69:O73)</f>
        <v>#DIV/0!</v>
      </c>
      <c r="P74" s="113"/>
      <c r="Q74" s="159" t="e">
        <f>SUM(Q69:Q73)</f>
        <v>#DIV/0!</v>
      </c>
      <c r="R74" s="113"/>
      <c r="S74" s="159" t="e">
        <f>SUM(S69:S73)</f>
        <v>#DIV/0!</v>
      </c>
      <c r="T74" s="113"/>
      <c r="U74" s="159" t="e">
        <f>SUM(U69:U73)</f>
        <v>#DIV/0!</v>
      </c>
      <c r="V74" s="113"/>
      <c r="W74" s="159" t="e">
        <f>SUM(W69:W73)</f>
        <v>#DIV/0!</v>
      </c>
      <c r="X74" s="113"/>
      <c r="Y74" s="159" t="e">
        <f>SUM(Y69:Y73)</f>
        <v>#DIV/0!</v>
      </c>
      <c r="Z74" s="113"/>
      <c r="AA74" s="159" t="e">
        <f>SUM(AA69:AA73)</f>
        <v>#DIV/0!</v>
      </c>
      <c r="AB74" s="10"/>
    </row>
    <row r="75" spans="1:28" ht="18">
      <c r="A75" s="114" t="s">
        <v>126</v>
      </c>
      <c r="B75" s="115">
        <f>SUM(E64,G64,I64,K64,M64,O64,Q64,S64,U64,W64,Y64,AA64)</f>
        <v>0</v>
      </c>
      <c r="C75" s="13"/>
      <c r="D75" s="13"/>
      <c r="E75" s="14"/>
      <c r="F75" s="13"/>
      <c r="G75" s="14"/>
      <c r="H75" s="13"/>
      <c r="I75" s="14"/>
      <c r="J75" s="13"/>
      <c r="K75" s="14"/>
      <c r="L75" s="13"/>
      <c r="M75" s="14"/>
      <c r="N75" s="13"/>
      <c r="O75" s="14"/>
      <c r="P75" s="14"/>
      <c r="Q75" s="14"/>
      <c r="R75" s="14"/>
      <c r="S75" s="14"/>
      <c r="T75" s="14"/>
      <c r="U75" s="14"/>
      <c r="V75" s="14"/>
      <c r="W75" s="14"/>
      <c r="X75" s="14"/>
      <c r="Y75" s="14"/>
      <c r="Z75" s="14"/>
      <c r="AA75" s="14"/>
      <c r="AB75" s="10"/>
    </row>
    <row r="76" spans="1:28" ht="18">
      <c r="A76" s="116" t="s">
        <v>127</v>
      </c>
      <c r="B76" s="117">
        <f>SUM(E65,G65,I65,K65,M65,O65,Q65,S65,U65,W65,Y65,AA65)</f>
        <v>0</v>
      </c>
      <c r="C76" s="13"/>
      <c r="D76" s="13"/>
      <c r="E76" s="14"/>
      <c r="F76" s="13"/>
      <c r="G76" s="14"/>
      <c r="H76" s="13"/>
      <c r="I76" s="14"/>
      <c r="J76" s="13"/>
      <c r="K76" s="14"/>
      <c r="L76" s="13"/>
      <c r="M76" s="14"/>
      <c r="N76" s="13"/>
      <c r="O76" s="14"/>
      <c r="P76" s="14"/>
      <c r="Q76" s="14"/>
      <c r="R76" s="14"/>
      <c r="S76" s="14"/>
      <c r="T76" s="14"/>
      <c r="U76" s="14"/>
      <c r="V76" s="14"/>
      <c r="W76" s="14"/>
      <c r="X76" s="14"/>
      <c r="Y76" s="14"/>
      <c r="Z76" s="14"/>
      <c r="AA76" s="14"/>
      <c r="AB76" s="10"/>
    </row>
    <row r="77" spans="1:28" ht="18.399999999999999" thickBot="1">
      <c r="A77" s="188" t="s">
        <v>128</v>
      </c>
      <c r="B77" s="160">
        <f>B76-B75</f>
        <v>0</v>
      </c>
      <c r="C77" s="9"/>
      <c r="D77" s="9"/>
      <c r="E77" s="10"/>
      <c r="F77" s="9"/>
      <c r="G77" s="10"/>
      <c r="H77" s="9"/>
      <c r="I77" s="10"/>
      <c r="J77" s="9"/>
      <c r="K77" s="10"/>
      <c r="L77" s="9"/>
      <c r="M77" s="10"/>
      <c r="N77" s="9"/>
      <c r="O77" s="10"/>
      <c r="P77" s="10"/>
      <c r="Q77" s="10"/>
      <c r="R77" s="10"/>
      <c r="S77" s="10"/>
      <c r="T77" s="10"/>
      <c r="U77" s="10"/>
      <c r="V77" s="10"/>
      <c r="W77" s="10"/>
      <c r="X77" s="10"/>
      <c r="Y77" s="10"/>
      <c r="Z77" s="10"/>
      <c r="AA77" s="10"/>
    </row>
  </sheetData>
  <customSheetViews>
    <customSheetView guid="{8C143118-ADA9-4F8F-BF23-B9A62B632B50}">
      <pageMargins left="0" right="0" top="0" bottom="0" header="0" footer="0"/>
    </customSheetView>
  </customSheetView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389F4-1636-46D0-8176-27B4FA37159D}">
  <sheetPr codeName="Tabelle5"/>
  <dimension ref="A1:R199"/>
  <sheetViews>
    <sheetView zoomScale="50" zoomScaleNormal="50" workbookViewId="0">
      <selection activeCell="H1" sqref="H1"/>
    </sheetView>
  </sheetViews>
  <sheetFormatPr defaultColWidth="11.5703125" defaultRowHeight="18"/>
  <cols>
    <col min="1" max="1" width="39.7109375" style="14" bestFit="1" customWidth="1"/>
    <col min="2" max="2" width="16.28515625" style="14" bestFit="1" customWidth="1"/>
    <col min="3" max="3" width="20.7109375" style="14" bestFit="1" customWidth="1"/>
    <col min="4" max="4" width="39.140625" style="14" customWidth="1"/>
    <col min="5" max="5" width="23.5703125" style="14" bestFit="1" customWidth="1"/>
    <col min="6" max="6" width="17.7109375" style="14" customWidth="1"/>
    <col min="7" max="7" width="16.28515625" style="14" bestFit="1" customWidth="1"/>
    <col min="8" max="8" width="18.28515625" style="14" customWidth="1"/>
    <col min="9" max="11" width="10.7109375" style="14" bestFit="1" customWidth="1"/>
    <col min="12" max="12" width="13.5703125" style="14" bestFit="1" customWidth="1"/>
    <col min="13" max="13" width="13.28515625" style="14" bestFit="1" customWidth="1"/>
    <col min="14" max="14" width="12.42578125" style="14" bestFit="1" customWidth="1"/>
    <col min="15" max="15" width="13.28515625" style="14" bestFit="1" customWidth="1"/>
    <col min="16" max="16" width="14.28515625" style="14" bestFit="1" customWidth="1"/>
    <col min="17" max="17" width="10.7109375" style="14" bestFit="1" customWidth="1"/>
    <col min="18" max="16384" width="11.5703125" style="14"/>
  </cols>
  <sheetData>
    <row r="1" spans="1:17" ht="120">
      <c r="A1" s="203" t="s">
        <v>129</v>
      </c>
      <c r="B1" s="204" t="s">
        <v>130</v>
      </c>
      <c r="C1" s="119"/>
      <c r="D1" s="119"/>
      <c r="E1" s="185"/>
      <c r="F1" s="39"/>
      <c r="G1" s="39"/>
      <c r="H1" s="39"/>
      <c r="I1" s="39"/>
      <c r="J1" s="39"/>
      <c r="K1" s="39"/>
    </row>
    <row r="2" spans="1:17">
      <c r="A2" s="118"/>
      <c r="B2" s="39"/>
      <c r="C2" s="119"/>
      <c r="D2" s="119"/>
      <c r="E2" s="119"/>
      <c r="F2" s="39"/>
      <c r="G2" s="39"/>
      <c r="H2" s="39"/>
      <c r="I2" s="39"/>
      <c r="J2" s="39"/>
      <c r="K2" s="39"/>
    </row>
    <row r="3" spans="1:17">
      <c r="A3" s="118"/>
      <c r="B3" s="206" t="s">
        <v>131</v>
      </c>
      <c r="C3" s="206"/>
      <c r="D3" s="206"/>
      <c r="E3" s="206"/>
      <c r="F3" s="207" t="s">
        <v>132</v>
      </c>
      <c r="G3" s="207"/>
      <c r="H3" s="207"/>
      <c r="I3" s="207"/>
      <c r="J3" s="207"/>
      <c r="K3" s="207"/>
    </row>
    <row r="4" spans="1:17" ht="18.399999999999999" thickBot="1">
      <c r="A4" s="118"/>
      <c r="B4" s="48"/>
      <c r="C4" s="120"/>
      <c r="D4" s="120"/>
      <c r="E4" s="120"/>
      <c r="F4" s="121"/>
      <c r="G4" s="155"/>
      <c r="H4" s="155"/>
      <c r="I4" s="155"/>
      <c r="J4" s="155"/>
      <c r="K4" s="155"/>
      <c r="L4" s="154"/>
      <c r="M4" s="154"/>
      <c r="N4" s="154"/>
      <c r="O4" s="154"/>
      <c r="P4" s="154"/>
      <c r="Q4" s="154"/>
    </row>
    <row r="5" spans="1:17" ht="18.399999999999999" thickBot="1">
      <c r="A5" s="122" t="str">
        <f>Budget!E3</f>
        <v>Januar</v>
      </c>
      <c r="B5" s="123" t="s">
        <v>133</v>
      </c>
      <c r="C5" s="124" t="s">
        <v>134</v>
      </c>
      <c r="D5" s="124" t="s">
        <v>135</v>
      </c>
      <c r="E5" s="124" t="s">
        <v>136</v>
      </c>
      <c r="F5" s="125" t="str">
        <f>A5</f>
        <v>Januar</v>
      </c>
      <c r="G5" s="155"/>
      <c r="H5" s="172">
        <f>Übersicht!F15</f>
        <v>0</v>
      </c>
      <c r="I5" s="172"/>
      <c r="J5" s="156"/>
      <c r="K5" s="156"/>
      <c r="L5" s="154"/>
      <c r="M5" s="154"/>
      <c r="N5" s="154"/>
      <c r="O5" s="154"/>
      <c r="P5" s="154"/>
      <c r="Q5" s="154"/>
    </row>
    <row r="6" spans="1:17" ht="18.95" thickTop="1" thickBot="1">
      <c r="A6" s="151" t="s">
        <v>137</v>
      </c>
      <c r="B6" s="148">
        <v>0</v>
      </c>
      <c r="C6" s="149">
        <v>0</v>
      </c>
      <c r="D6" s="149">
        <v>0</v>
      </c>
      <c r="E6" s="149">
        <f t="shared" ref="E6:E15" si="0">SUM(C6:D6)</f>
        <v>0</v>
      </c>
      <c r="F6" s="126">
        <f t="shared" ref="F6:F15" si="1">IF(E6&lt;=30,B6,0)</f>
        <v>0</v>
      </c>
      <c r="G6" s="156"/>
      <c r="H6" s="172">
        <f>SUM(H5,F19)</f>
        <v>0</v>
      </c>
      <c r="I6" s="172"/>
      <c r="J6" s="156"/>
      <c r="K6" s="156"/>
      <c r="L6" s="154"/>
      <c r="M6" s="154"/>
      <c r="N6" s="154"/>
      <c r="O6" s="154"/>
      <c r="P6" s="154"/>
      <c r="Q6" s="154"/>
    </row>
    <row r="7" spans="1:17" ht="18.95" thickTop="1" thickBot="1">
      <c r="A7" s="151" t="s">
        <v>137</v>
      </c>
      <c r="B7" s="148">
        <v>0</v>
      </c>
      <c r="C7" s="149">
        <v>0</v>
      </c>
      <c r="D7" s="149">
        <v>0</v>
      </c>
      <c r="E7" s="149">
        <f t="shared" si="0"/>
        <v>0</v>
      </c>
      <c r="F7" s="126">
        <f t="shared" si="1"/>
        <v>0</v>
      </c>
      <c r="G7" s="156"/>
      <c r="H7" s="172">
        <f>SUM(H6,F35)</f>
        <v>0</v>
      </c>
      <c r="I7" s="172"/>
      <c r="J7" s="156"/>
      <c r="K7" s="156"/>
      <c r="L7" s="154"/>
      <c r="M7" s="154"/>
      <c r="N7" s="154"/>
      <c r="O7" s="154"/>
      <c r="P7" s="154"/>
      <c r="Q7" s="154"/>
    </row>
    <row r="8" spans="1:17" ht="18.95" thickTop="1" thickBot="1">
      <c r="A8" s="151" t="s">
        <v>137</v>
      </c>
      <c r="B8" s="148">
        <v>0</v>
      </c>
      <c r="C8" s="149">
        <v>0</v>
      </c>
      <c r="D8" s="149">
        <v>0</v>
      </c>
      <c r="E8" s="149">
        <f t="shared" si="0"/>
        <v>0</v>
      </c>
      <c r="F8" s="126">
        <f t="shared" si="1"/>
        <v>0</v>
      </c>
      <c r="G8" s="156"/>
      <c r="H8" s="172">
        <f>SUM(H7,F51)</f>
        <v>0</v>
      </c>
      <c r="I8" s="172">
        <f>MIN(H6:H8)</f>
        <v>0</v>
      </c>
      <c r="J8" s="156"/>
      <c r="K8" s="156"/>
      <c r="L8" s="154"/>
      <c r="M8" s="154"/>
      <c r="N8" s="154"/>
      <c r="O8" s="154"/>
      <c r="P8" s="154"/>
      <c r="Q8" s="154"/>
    </row>
    <row r="9" spans="1:17" ht="18.95" thickTop="1" thickBot="1">
      <c r="A9" s="151" t="s">
        <v>137</v>
      </c>
      <c r="B9" s="148">
        <v>0</v>
      </c>
      <c r="C9" s="149">
        <v>0</v>
      </c>
      <c r="D9" s="149">
        <v>0</v>
      </c>
      <c r="E9" s="149">
        <f t="shared" si="0"/>
        <v>0</v>
      </c>
      <c r="F9" s="126">
        <f t="shared" si="1"/>
        <v>0</v>
      </c>
      <c r="G9" s="156"/>
      <c r="H9" s="172">
        <f>SUM(H8,F67)</f>
        <v>0</v>
      </c>
      <c r="I9" s="172"/>
      <c r="J9" s="156"/>
      <c r="K9" s="156"/>
      <c r="L9" s="154"/>
      <c r="M9" s="154"/>
      <c r="N9" s="154"/>
      <c r="O9" s="154"/>
      <c r="P9" s="154"/>
      <c r="Q9" s="154"/>
    </row>
    <row r="10" spans="1:17" ht="18.95" thickTop="1" thickBot="1">
      <c r="A10" s="151" t="s">
        <v>137</v>
      </c>
      <c r="B10" s="148">
        <v>0</v>
      </c>
      <c r="C10" s="149">
        <v>0</v>
      </c>
      <c r="D10" s="149">
        <v>0</v>
      </c>
      <c r="E10" s="149">
        <f t="shared" si="0"/>
        <v>0</v>
      </c>
      <c r="F10" s="126">
        <f t="shared" si="1"/>
        <v>0</v>
      </c>
      <c r="G10" s="156"/>
      <c r="H10" s="172">
        <f>SUM(F83,H9)</f>
        <v>0</v>
      </c>
      <c r="I10" s="172"/>
      <c r="J10" s="156"/>
      <c r="K10" s="156"/>
      <c r="L10" s="154"/>
      <c r="M10" s="154"/>
      <c r="N10" s="154"/>
      <c r="O10" s="154"/>
      <c r="P10" s="154"/>
      <c r="Q10" s="154"/>
    </row>
    <row r="11" spans="1:17" ht="18.95" thickTop="1" thickBot="1">
      <c r="A11" s="151" t="s">
        <v>137</v>
      </c>
      <c r="B11" s="148">
        <v>0</v>
      </c>
      <c r="C11" s="149">
        <v>0</v>
      </c>
      <c r="D11" s="149">
        <v>0</v>
      </c>
      <c r="E11" s="149">
        <f t="shared" si="0"/>
        <v>0</v>
      </c>
      <c r="F11" s="126">
        <f t="shared" si="1"/>
        <v>0</v>
      </c>
      <c r="G11" s="156"/>
      <c r="H11" s="172">
        <f>SUM(H10,F99)</f>
        <v>0</v>
      </c>
      <c r="I11" s="172">
        <f>MIN(H9:H11)</f>
        <v>0</v>
      </c>
      <c r="J11" s="156"/>
      <c r="K11" s="156"/>
      <c r="L11" s="154"/>
      <c r="M11" s="154"/>
      <c r="N11" s="154"/>
      <c r="O11" s="154"/>
      <c r="P11" s="154"/>
      <c r="Q11" s="154"/>
    </row>
    <row r="12" spans="1:17" ht="18.95" thickTop="1" thickBot="1">
      <c r="A12" s="151" t="s">
        <v>137</v>
      </c>
      <c r="B12" s="148">
        <v>0</v>
      </c>
      <c r="C12" s="149">
        <v>0</v>
      </c>
      <c r="D12" s="149">
        <v>0</v>
      </c>
      <c r="E12" s="149">
        <f t="shared" si="0"/>
        <v>0</v>
      </c>
      <c r="F12" s="126">
        <f t="shared" si="1"/>
        <v>0</v>
      </c>
      <c r="G12" s="156"/>
      <c r="H12" s="172">
        <f>SUM(H11,F115)</f>
        <v>0</v>
      </c>
      <c r="I12" s="172"/>
      <c r="J12" s="156"/>
      <c r="K12" s="156"/>
      <c r="L12" s="154"/>
      <c r="M12" s="154"/>
      <c r="N12" s="154"/>
      <c r="O12" s="154"/>
      <c r="P12" s="154"/>
      <c r="Q12" s="154"/>
    </row>
    <row r="13" spans="1:17" ht="18.95" thickTop="1" thickBot="1">
      <c r="A13" s="151" t="s">
        <v>137</v>
      </c>
      <c r="B13" s="148">
        <v>0</v>
      </c>
      <c r="C13" s="149">
        <v>0</v>
      </c>
      <c r="D13" s="149">
        <v>0</v>
      </c>
      <c r="E13" s="149">
        <f t="shared" si="0"/>
        <v>0</v>
      </c>
      <c r="F13" s="126">
        <f t="shared" si="1"/>
        <v>0</v>
      </c>
      <c r="G13" s="156"/>
      <c r="H13" s="172">
        <f>SUM(F131,H12)</f>
        <v>0</v>
      </c>
      <c r="I13" s="172"/>
      <c r="J13" s="156"/>
      <c r="K13" s="156"/>
      <c r="L13" s="154"/>
      <c r="M13" s="154"/>
      <c r="N13" s="154"/>
      <c r="O13" s="154"/>
      <c r="P13" s="154"/>
      <c r="Q13" s="154"/>
    </row>
    <row r="14" spans="1:17" ht="18.95" thickTop="1" thickBot="1">
      <c r="A14" s="151" t="s">
        <v>137</v>
      </c>
      <c r="B14" s="148">
        <v>0</v>
      </c>
      <c r="C14" s="149">
        <v>0</v>
      </c>
      <c r="D14" s="149">
        <v>0</v>
      </c>
      <c r="E14" s="149">
        <f t="shared" si="0"/>
        <v>0</v>
      </c>
      <c r="F14" s="126">
        <f t="shared" si="1"/>
        <v>0</v>
      </c>
      <c r="G14" s="156"/>
      <c r="H14" s="172">
        <f>SUM(F147,H13)</f>
        <v>0</v>
      </c>
      <c r="I14" s="172">
        <f>MIN(H12:H14)</f>
        <v>0</v>
      </c>
      <c r="J14" s="156"/>
      <c r="K14" s="156"/>
      <c r="L14" s="154"/>
      <c r="M14" s="154"/>
      <c r="N14" s="154"/>
      <c r="O14" s="154"/>
      <c r="P14" s="154"/>
      <c r="Q14" s="154"/>
    </row>
    <row r="15" spans="1:17" ht="18.95" thickTop="1" thickBot="1">
      <c r="A15" s="151" t="s">
        <v>137</v>
      </c>
      <c r="B15" s="148">
        <v>0</v>
      </c>
      <c r="C15" s="149">
        <v>0</v>
      </c>
      <c r="D15" s="149">
        <v>0</v>
      </c>
      <c r="E15" s="149">
        <f t="shared" si="0"/>
        <v>0</v>
      </c>
      <c r="F15" s="126">
        <f t="shared" si="1"/>
        <v>0</v>
      </c>
      <c r="G15" s="156"/>
      <c r="H15" s="172">
        <f>SUM(H14,F163)</f>
        <v>0</v>
      </c>
      <c r="I15" s="172"/>
      <c r="J15" s="156"/>
      <c r="K15" s="156"/>
      <c r="L15" s="154"/>
      <c r="M15" s="154"/>
      <c r="N15" s="154"/>
      <c r="O15" s="154"/>
      <c r="P15" s="154"/>
      <c r="Q15" s="154"/>
    </row>
    <row r="16" spans="1:17" ht="18.399999999999999" thickBot="1">
      <c r="A16" s="127" t="str">
        <f>A5</f>
        <v>Januar</v>
      </c>
      <c r="B16" s="128">
        <f>SUM(B6:B15)</f>
        <v>0</v>
      </c>
      <c r="C16" s="129"/>
      <c r="D16" s="129"/>
      <c r="E16" s="129"/>
      <c r="F16" s="130">
        <f>SUM(F6:F15)</f>
        <v>0</v>
      </c>
      <c r="G16" s="156"/>
      <c r="H16" s="172">
        <f>SUM(H15,F179)</f>
        <v>0</v>
      </c>
      <c r="I16" s="172"/>
      <c r="J16" s="156"/>
      <c r="K16" s="156"/>
      <c r="L16" s="173"/>
      <c r="M16" s="173"/>
      <c r="N16" s="173"/>
      <c r="O16" s="173"/>
      <c r="P16" s="173"/>
      <c r="Q16" s="154"/>
    </row>
    <row r="17" spans="1:17">
      <c r="A17" s="73" t="s">
        <v>132</v>
      </c>
      <c r="B17" s="123"/>
      <c r="C17" s="131"/>
      <c r="D17" s="131"/>
      <c r="E17" s="131"/>
      <c r="F17" s="132">
        <f>F16</f>
        <v>0</v>
      </c>
      <c r="G17" s="156"/>
      <c r="H17" s="172">
        <f>SUM(F195,H16)</f>
        <v>0</v>
      </c>
      <c r="I17" s="172">
        <f>(H15:H17)</f>
        <v>0</v>
      </c>
      <c r="J17" s="156"/>
      <c r="K17" s="156"/>
      <c r="L17" s="173"/>
      <c r="M17" s="173"/>
      <c r="N17" s="173"/>
      <c r="O17" s="173"/>
      <c r="P17" s="173"/>
      <c r="Q17" s="154"/>
    </row>
    <row r="18" spans="1:17">
      <c r="A18" s="30" t="s">
        <v>138</v>
      </c>
      <c r="B18" s="48"/>
      <c r="C18" s="120"/>
      <c r="D18" s="120"/>
      <c r="E18" s="120"/>
      <c r="F18" s="133">
        <f>Budget!E64</f>
        <v>0</v>
      </c>
      <c r="G18" s="156"/>
      <c r="H18" s="172"/>
      <c r="I18" s="172"/>
      <c r="J18" s="156"/>
      <c r="K18" s="156"/>
      <c r="L18" s="154"/>
      <c r="M18" s="154"/>
      <c r="N18" s="154"/>
      <c r="O18" s="154"/>
      <c r="P18" s="154"/>
      <c r="Q18" s="154"/>
    </row>
    <row r="19" spans="1:17" ht="18.399999999999999" thickBot="1">
      <c r="A19" s="134" t="s">
        <v>139</v>
      </c>
      <c r="B19" s="85"/>
      <c r="C19" s="135"/>
      <c r="D19" s="135"/>
      <c r="E19" s="135"/>
      <c r="F19" s="136">
        <f>F17-F18</f>
        <v>0</v>
      </c>
      <c r="G19" s="156"/>
      <c r="H19" s="172">
        <f>MAX(H5:H17)</f>
        <v>0</v>
      </c>
      <c r="I19" s="172"/>
      <c r="J19" s="156"/>
      <c r="K19" s="156"/>
      <c r="L19" s="154"/>
      <c r="M19" s="154"/>
      <c r="N19" s="154"/>
      <c r="O19" s="154"/>
      <c r="P19" s="154"/>
      <c r="Q19" s="154"/>
    </row>
    <row r="20" spans="1:17" ht="18.399999999999999" thickBot="1">
      <c r="A20" s="12"/>
      <c r="B20" s="48"/>
      <c r="C20" s="120"/>
      <c r="D20" s="120"/>
      <c r="E20" s="120"/>
      <c r="F20" s="137"/>
      <c r="G20" s="19"/>
      <c r="H20" s="19"/>
      <c r="I20" s="19"/>
      <c r="J20" s="19"/>
      <c r="K20" s="19"/>
    </row>
    <row r="21" spans="1:17" ht="18.399999999999999" thickBot="1">
      <c r="A21" s="122" t="str">
        <f>Budget!G3</f>
        <v>Februar</v>
      </c>
      <c r="B21" s="123" t="s">
        <v>133</v>
      </c>
      <c r="C21" s="124" t="s">
        <v>134</v>
      </c>
      <c r="D21" s="124" t="s">
        <v>140</v>
      </c>
      <c r="E21" s="124" t="s">
        <v>136</v>
      </c>
      <c r="F21" s="138" t="str">
        <f>A21</f>
        <v>Februar</v>
      </c>
      <c r="G21" s="125" t="str">
        <f>A5</f>
        <v>Januar</v>
      </c>
      <c r="H21" s="19"/>
      <c r="I21" s="19"/>
      <c r="J21" s="19"/>
      <c r="K21" s="19"/>
    </row>
    <row r="22" spans="1:17" ht="18.95" thickTop="1" thickBot="1">
      <c r="A22" s="151" t="s">
        <v>137</v>
      </c>
      <c r="B22" s="148">
        <v>0</v>
      </c>
      <c r="C22" s="149">
        <v>0</v>
      </c>
      <c r="D22" s="149">
        <v>0</v>
      </c>
      <c r="E22" s="149">
        <f>SUM(C22:D22)</f>
        <v>0</v>
      </c>
      <c r="F22" s="139">
        <f t="shared" ref="F22:F31" si="2">IF(E22&lt;=30,B22,0)</f>
        <v>0</v>
      </c>
      <c r="G22" s="126">
        <f t="shared" ref="G22:G31" si="3">IF(AND(E6&gt;=31,E6&lt;=60),B6,0)</f>
        <v>0</v>
      </c>
      <c r="H22" s="19"/>
      <c r="I22" s="19"/>
      <c r="J22" s="19"/>
      <c r="K22" s="19"/>
    </row>
    <row r="23" spans="1:17" ht="18.95" thickTop="1" thickBot="1">
      <c r="A23" s="151" t="s">
        <v>137</v>
      </c>
      <c r="B23" s="148">
        <v>0</v>
      </c>
      <c r="C23" s="149">
        <v>0</v>
      </c>
      <c r="D23" s="149">
        <v>0</v>
      </c>
      <c r="E23" s="149">
        <f t="shared" ref="E23:E28" si="4">SUM(C23:D23)</f>
        <v>0</v>
      </c>
      <c r="F23" s="139">
        <f t="shared" si="2"/>
        <v>0</v>
      </c>
      <c r="G23" s="126">
        <f t="shared" si="3"/>
        <v>0</v>
      </c>
      <c r="H23" s="19"/>
      <c r="I23" s="19"/>
      <c r="J23" s="19"/>
      <c r="K23" s="19"/>
    </row>
    <row r="24" spans="1:17" ht="18.95" thickTop="1" thickBot="1">
      <c r="A24" s="151" t="s">
        <v>137</v>
      </c>
      <c r="B24" s="148">
        <v>0</v>
      </c>
      <c r="C24" s="149">
        <v>0</v>
      </c>
      <c r="D24" s="149">
        <v>0</v>
      </c>
      <c r="E24" s="149">
        <f t="shared" si="4"/>
        <v>0</v>
      </c>
      <c r="F24" s="139">
        <f t="shared" si="2"/>
        <v>0</v>
      </c>
      <c r="G24" s="126">
        <f t="shared" si="3"/>
        <v>0</v>
      </c>
      <c r="H24" s="19"/>
      <c r="I24" s="19"/>
      <c r="J24" s="19"/>
      <c r="K24" s="19"/>
    </row>
    <row r="25" spans="1:17" ht="18.95" thickTop="1" thickBot="1">
      <c r="A25" s="151" t="s">
        <v>137</v>
      </c>
      <c r="B25" s="148">
        <v>0</v>
      </c>
      <c r="C25" s="149">
        <v>0</v>
      </c>
      <c r="D25" s="149">
        <v>0</v>
      </c>
      <c r="E25" s="149">
        <f t="shared" si="4"/>
        <v>0</v>
      </c>
      <c r="F25" s="139">
        <f t="shared" si="2"/>
        <v>0</v>
      </c>
      <c r="G25" s="126">
        <f t="shared" si="3"/>
        <v>0</v>
      </c>
      <c r="H25" s="19"/>
      <c r="I25" s="19"/>
      <c r="J25" s="19"/>
      <c r="K25" s="19"/>
    </row>
    <row r="26" spans="1:17" ht="18.95" thickTop="1" thickBot="1">
      <c r="A26" s="151" t="s">
        <v>137</v>
      </c>
      <c r="B26" s="148">
        <v>0</v>
      </c>
      <c r="C26" s="149">
        <v>0</v>
      </c>
      <c r="D26" s="149">
        <v>0</v>
      </c>
      <c r="E26" s="149">
        <f t="shared" si="4"/>
        <v>0</v>
      </c>
      <c r="F26" s="139">
        <f t="shared" si="2"/>
        <v>0</v>
      </c>
      <c r="G26" s="126">
        <f t="shared" si="3"/>
        <v>0</v>
      </c>
      <c r="H26" s="19"/>
      <c r="I26" s="19"/>
      <c r="J26" s="19"/>
      <c r="K26" s="19"/>
    </row>
    <row r="27" spans="1:17" ht="18.95" thickTop="1" thickBot="1">
      <c r="A27" s="151" t="s">
        <v>137</v>
      </c>
      <c r="B27" s="148">
        <v>0</v>
      </c>
      <c r="C27" s="149">
        <v>0</v>
      </c>
      <c r="D27" s="149">
        <v>0</v>
      </c>
      <c r="E27" s="149">
        <f t="shared" si="4"/>
        <v>0</v>
      </c>
      <c r="F27" s="139">
        <f t="shared" si="2"/>
        <v>0</v>
      </c>
      <c r="G27" s="126">
        <f t="shared" si="3"/>
        <v>0</v>
      </c>
      <c r="H27" s="19"/>
      <c r="I27" s="19"/>
      <c r="J27" s="19"/>
      <c r="K27" s="19"/>
    </row>
    <row r="28" spans="1:17" ht="18.95" thickTop="1" thickBot="1">
      <c r="A28" s="151" t="s">
        <v>137</v>
      </c>
      <c r="B28" s="148">
        <v>0</v>
      </c>
      <c r="C28" s="149">
        <v>0</v>
      </c>
      <c r="D28" s="149">
        <v>0</v>
      </c>
      <c r="E28" s="149">
        <f t="shared" si="4"/>
        <v>0</v>
      </c>
      <c r="F28" s="139">
        <f t="shared" si="2"/>
        <v>0</v>
      </c>
      <c r="G28" s="126">
        <f t="shared" si="3"/>
        <v>0</v>
      </c>
      <c r="H28" s="19"/>
      <c r="I28" s="19"/>
      <c r="J28" s="19"/>
      <c r="K28" s="19"/>
    </row>
    <row r="29" spans="1:17" ht="18.95" thickTop="1" thickBot="1">
      <c r="A29" s="151" t="s">
        <v>137</v>
      </c>
      <c r="B29" s="148">
        <v>0</v>
      </c>
      <c r="C29" s="149">
        <v>0</v>
      </c>
      <c r="D29" s="149">
        <v>0</v>
      </c>
      <c r="E29" s="149">
        <f>SUM(C29:D29)</f>
        <v>0</v>
      </c>
      <c r="F29" s="139">
        <f t="shared" si="2"/>
        <v>0</v>
      </c>
      <c r="G29" s="126">
        <f t="shared" si="3"/>
        <v>0</v>
      </c>
      <c r="H29" s="19"/>
      <c r="I29" s="19"/>
      <c r="J29" s="19"/>
      <c r="K29" s="19"/>
    </row>
    <row r="30" spans="1:17" ht="18.95" thickTop="1" thickBot="1">
      <c r="A30" s="151" t="s">
        <v>137</v>
      </c>
      <c r="B30" s="148">
        <v>0</v>
      </c>
      <c r="C30" s="149">
        <v>0</v>
      </c>
      <c r="D30" s="149">
        <v>0</v>
      </c>
      <c r="E30" s="149">
        <f>SUM(C30:D30)</f>
        <v>0</v>
      </c>
      <c r="F30" s="139">
        <f t="shared" si="2"/>
        <v>0</v>
      </c>
      <c r="G30" s="126">
        <f t="shared" si="3"/>
        <v>0</v>
      </c>
      <c r="H30" s="19"/>
      <c r="I30" s="19"/>
      <c r="J30" s="19"/>
      <c r="K30" s="19"/>
    </row>
    <row r="31" spans="1:17" ht="18.95" thickTop="1" thickBot="1">
      <c r="A31" s="151" t="s">
        <v>137</v>
      </c>
      <c r="B31" s="148">
        <v>0</v>
      </c>
      <c r="C31" s="149">
        <v>0</v>
      </c>
      <c r="D31" s="149">
        <v>0</v>
      </c>
      <c r="E31" s="149">
        <f>SUM(C31:D31)</f>
        <v>0</v>
      </c>
      <c r="F31" s="139">
        <f t="shared" si="2"/>
        <v>0</v>
      </c>
      <c r="G31" s="126">
        <f t="shared" si="3"/>
        <v>0</v>
      </c>
      <c r="H31" s="19"/>
      <c r="I31" s="19"/>
      <c r="J31" s="19"/>
      <c r="K31" s="19"/>
    </row>
    <row r="32" spans="1:17" ht="18.399999999999999" thickBot="1">
      <c r="A32" s="127" t="str">
        <f>A21</f>
        <v>Februar</v>
      </c>
      <c r="B32" s="128">
        <f>SUM(B22:B31)</f>
        <v>0</v>
      </c>
      <c r="C32" s="140"/>
      <c r="D32" s="140"/>
      <c r="E32" s="140"/>
      <c r="F32" s="141">
        <f>SUM(F22:F31)</f>
        <v>0</v>
      </c>
      <c r="G32" s="130">
        <f>SUM(G22:G31)</f>
        <v>0</v>
      </c>
      <c r="H32" s="19"/>
      <c r="I32" s="19"/>
      <c r="J32" s="19"/>
      <c r="K32" s="19"/>
    </row>
    <row r="33" spans="1:11">
      <c r="A33" s="30" t="s">
        <v>132</v>
      </c>
      <c r="B33" s="48"/>
      <c r="C33" s="120"/>
      <c r="D33" s="120"/>
      <c r="E33" s="120"/>
      <c r="F33" s="142">
        <f>SUM(F32,G32)</f>
        <v>0</v>
      </c>
      <c r="G33" s="143"/>
      <c r="H33" s="19"/>
      <c r="I33" s="19"/>
      <c r="J33" s="19"/>
      <c r="K33" s="19"/>
    </row>
    <row r="34" spans="1:11">
      <c r="A34" s="30" t="s">
        <v>138</v>
      </c>
      <c r="B34" s="48"/>
      <c r="C34" s="120"/>
      <c r="D34" s="120"/>
      <c r="E34" s="120"/>
      <c r="F34" s="133">
        <f>Budget!G64</f>
        <v>0</v>
      </c>
      <c r="G34" s="143"/>
      <c r="H34" s="19"/>
      <c r="I34" s="19"/>
      <c r="J34" s="19"/>
      <c r="K34" s="19"/>
    </row>
    <row r="35" spans="1:11" ht="18.399999999999999" thickBot="1">
      <c r="A35" s="134" t="s">
        <v>139</v>
      </c>
      <c r="B35" s="85"/>
      <c r="C35" s="135"/>
      <c r="D35" s="135"/>
      <c r="E35" s="135"/>
      <c r="F35" s="136">
        <f>F33-F34</f>
        <v>0</v>
      </c>
      <c r="G35" s="143"/>
      <c r="H35" s="19"/>
      <c r="I35" s="19"/>
      <c r="J35" s="19"/>
      <c r="K35" s="19"/>
    </row>
    <row r="36" spans="1:11" ht="18.399999999999999" thickBot="1">
      <c r="A36" s="12"/>
      <c r="B36" s="48"/>
      <c r="C36" s="120"/>
      <c r="D36" s="120"/>
      <c r="E36" s="120"/>
      <c r="F36" s="137"/>
      <c r="G36" s="143"/>
      <c r="H36" s="19"/>
      <c r="I36" s="19"/>
      <c r="J36" s="19"/>
      <c r="K36" s="19"/>
    </row>
    <row r="37" spans="1:11" ht="18.399999999999999" thickBot="1">
      <c r="A37" s="122" t="str">
        <f>Budget!I3</f>
        <v>März</v>
      </c>
      <c r="B37" s="123" t="s">
        <v>133</v>
      </c>
      <c r="C37" s="124" t="s">
        <v>134</v>
      </c>
      <c r="D37" s="124" t="s">
        <v>141</v>
      </c>
      <c r="E37" s="124" t="s">
        <v>136</v>
      </c>
      <c r="F37" s="138" t="str">
        <f>A37</f>
        <v>März</v>
      </c>
      <c r="G37" s="138" t="str">
        <f>A5</f>
        <v>Januar</v>
      </c>
      <c r="H37" s="125" t="str">
        <f>A21</f>
        <v>Februar</v>
      </c>
      <c r="I37" s="19"/>
      <c r="J37" s="19"/>
      <c r="K37" s="19"/>
    </row>
    <row r="38" spans="1:11" ht="18.95" thickTop="1" thickBot="1">
      <c r="A38" s="151" t="s">
        <v>137</v>
      </c>
      <c r="B38" s="148">
        <v>0</v>
      </c>
      <c r="C38" s="149">
        <v>0</v>
      </c>
      <c r="D38" s="149">
        <v>0</v>
      </c>
      <c r="E38" s="149">
        <f>SUM(C38:D38)</f>
        <v>0</v>
      </c>
      <c r="F38" s="139">
        <f t="shared" ref="F38:F47" si="5">IF(E38&lt;=30,B38,0)</f>
        <v>0</v>
      </c>
      <c r="G38" s="139">
        <f t="shared" ref="G38:G47" si="6">IF(AND(E6&gt;=61,E6&lt;=90),B6,0)</f>
        <v>0</v>
      </c>
      <c r="H38" s="126">
        <f t="shared" ref="H38:H47" si="7">IF(AND(E22&gt;=31,E22&lt;=60),B22,0)</f>
        <v>0</v>
      </c>
      <c r="I38" s="19"/>
      <c r="J38" s="19"/>
      <c r="K38" s="19"/>
    </row>
    <row r="39" spans="1:11" ht="18.95" thickTop="1" thickBot="1">
      <c r="A39" s="151" t="s">
        <v>137</v>
      </c>
      <c r="B39" s="148">
        <v>0</v>
      </c>
      <c r="C39" s="149">
        <v>0</v>
      </c>
      <c r="D39" s="149">
        <v>0</v>
      </c>
      <c r="E39" s="149">
        <f t="shared" ref="E39:E44" si="8">SUM(C39:D39)</f>
        <v>0</v>
      </c>
      <c r="F39" s="139">
        <f t="shared" si="5"/>
        <v>0</v>
      </c>
      <c r="G39" s="139">
        <f t="shared" si="6"/>
        <v>0</v>
      </c>
      <c r="H39" s="126">
        <f t="shared" si="7"/>
        <v>0</v>
      </c>
      <c r="I39" s="19"/>
      <c r="J39" s="19"/>
      <c r="K39" s="19"/>
    </row>
    <row r="40" spans="1:11" ht="18.95" thickTop="1" thickBot="1">
      <c r="A40" s="151" t="s">
        <v>137</v>
      </c>
      <c r="B40" s="148">
        <v>0</v>
      </c>
      <c r="C40" s="149">
        <v>0</v>
      </c>
      <c r="D40" s="149">
        <v>0</v>
      </c>
      <c r="E40" s="149">
        <f t="shared" si="8"/>
        <v>0</v>
      </c>
      <c r="F40" s="139">
        <f t="shared" si="5"/>
        <v>0</v>
      </c>
      <c r="G40" s="139">
        <f t="shared" si="6"/>
        <v>0</v>
      </c>
      <c r="H40" s="126">
        <f t="shared" si="7"/>
        <v>0</v>
      </c>
      <c r="I40" s="19"/>
      <c r="J40" s="19"/>
      <c r="K40" s="19"/>
    </row>
    <row r="41" spans="1:11" ht="18.95" thickTop="1" thickBot="1">
      <c r="A41" s="151" t="s">
        <v>137</v>
      </c>
      <c r="B41" s="148">
        <v>0</v>
      </c>
      <c r="C41" s="149">
        <v>0</v>
      </c>
      <c r="D41" s="149">
        <v>0</v>
      </c>
      <c r="E41" s="149">
        <f t="shared" si="8"/>
        <v>0</v>
      </c>
      <c r="F41" s="139">
        <f t="shared" si="5"/>
        <v>0</v>
      </c>
      <c r="G41" s="139">
        <f t="shared" si="6"/>
        <v>0</v>
      </c>
      <c r="H41" s="126">
        <f t="shared" si="7"/>
        <v>0</v>
      </c>
      <c r="I41" s="19"/>
      <c r="J41" s="19"/>
      <c r="K41" s="19"/>
    </row>
    <row r="42" spans="1:11" ht="18.95" thickTop="1" thickBot="1">
      <c r="A42" s="151" t="s">
        <v>137</v>
      </c>
      <c r="B42" s="148">
        <v>0</v>
      </c>
      <c r="C42" s="149">
        <v>0</v>
      </c>
      <c r="D42" s="149">
        <v>0</v>
      </c>
      <c r="E42" s="149">
        <f t="shared" si="8"/>
        <v>0</v>
      </c>
      <c r="F42" s="139">
        <f t="shared" si="5"/>
        <v>0</v>
      </c>
      <c r="G42" s="139">
        <f t="shared" si="6"/>
        <v>0</v>
      </c>
      <c r="H42" s="126">
        <f t="shared" si="7"/>
        <v>0</v>
      </c>
      <c r="I42" s="19"/>
      <c r="J42" s="19"/>
      <c r="K42" s="19"/>
    </row>
    <row r="43" spans="1:11" ht="18.95" thickTop="1" thickBot="1">
      <c r="A43" s="151" t="s">
        <v>137</v>
      </c>
      <c r="B43" s="148">
        <v>0</v>
      </c>
      <c r="C43" s="149">
        <v>0</v>
      </c>
      <c r="D43" s="149">
        <v>0</v>
      </c>
      <c r="E43" s="149">
        <f t="shared" si="8"/>
        <v>0</v>
      </c>
      <c r="F43" s="139">
        <f t="shared" si="5"/>
        <v>0</v>
      </c>
      <c r="G43" s="139">
        <f t="shared" si="6"/>
        <v>0</v>
      </c>
      <c r="H43" s="126">
        <f t="shared" si="7"/>
        <v>0</v>
      </c>
      <c r="I43" s="19"/>
      <c r="J43" s="19"/>
      <c r="K43" s="19"/>
    </row>
    <row r="44" spans="1:11" ht="18.95" thickTop="1" thickBot="1">
      <c r="A44" s="151" t="s">
        <v>137</v>
      </c>
      <c r="B44" s="148">
        <v>0</v>
      </c>
      <c r="C44" s="149">
        <v>0</v>
      </c>
      <c r="D44" s="149">
        <v>0</v>
      </c>
      <c r="E44" s="149">
        <f t="shared" si="8"/>
        <v>0</v>
      </c>
      <c r="F44" s="139">
        <f t="shared" si="5"/>
        <v>0</v>
      </c>
      <c r="G44" s="139">
        <f t="shared" si="6"/>
        <v>0</v>
      </c>
      <c r="H44" s="126">
        <f t="shared" si="7"/>
        <v>0</v>
      </c>
      <c r="I44" s="19"/>
      <c r="J44" s="19"/>
      <c r="K44" s="19"/>
    </row>
    <row r="45" spans="1:11" ht="18.95" thickTop="1" thickBot="1">
      <c r="A45" s="151" t="s">
        <v>137</v>
      </c>
      <c r="B45" s="148">
        <v>0</v>
      </c>
      <c r="C45" s="149">
        <v>0</v>
      </c>
      <c r="D45" s="149">
        <v>0</v>
      </c>
      <c r="E45" s="149">
        <f>SUM(C45:D45)</f>
        <v>0</v>
      </c>
      <c r="F45" s="139">
        <f t="shared" si="5"/>
        <v>0</v>
      </c>
      <c r="G45" s="139">
        <f t="shared" si="6"/>
        <v>0</v>
      </c>
      <c r="H45" s="126">
        <f t="shared" si="7"/>
        <v>0</v>
      </c>
      <c r="I45" s="19"/>
      <c r="J45" s="19"/>
      <c r="K45" s="19"/>
    </row>
    <row r="46" spans="1:11" ht="18.95" thickTop="1" thickBot="1">
      <c r="A46" s="151" t="s">
        <v>137</v>
      </c>
      <c r="B46" s="148">
        <v>0</v>
      </c>
      <c r="C46" s="149">
        <v>0</v>
      </c>
      <c r="D46" s="149">
        <v>0</v>
      </c>
      <c r="E46" s="149">
        <f>SUM(C46:D46)</f>
        <v>0</v>
      </c>
      <c r="F46" s="139">
        <f t="shared" si="5"/>
        <v>0</v>
      </c>
      <c r="G46" s="139">
        <f t="shared" si="6"/>
        <v>0</v>
      </c>
      <c r="H46" s="126">
        <f t="shared" si="7"/>
        <v>0</v>
      </c>
      <c r="I46" s="19"/>
      <c r="J46" s="19"/>
      <c r="K46" s="19"/>
    </row>
    <row r="47" spans="1:11" ht="18.95" thickTop="1" thickBot="1">
      <c r="A47" s="151" t="s">
        <v>137</v>
      </c>
      <c r="B47" s="148">
        <v>0</v>
      </c>
      <c r="C47" s="149">
        <v>0</v>
      </c>
      <c r="D47" s="149">
        <v>0</v>
      </c>
      <c r="E47" s="149">
        <f>SUM(C47:D47)</f>
        <v>0</v>
      </c>
      <c r="F47" s="139">
        <f t="shared" si="5"/>
        <v>0</v>
      </c>
      <c r="G47" s="139">
        <f t="shared" si="6"/>
        <v>0</v>
      </c>
      <c r="H47" s="126">
        <f t="shared" si="7"/>
        <v>0</v>
      </c>
      <c r="I47" s="19"/>
      <c r="J47" s="19"/>
      <c r="K47" s="19"/>
    </row>
    <row r="48" spans="1:11" ht="18.399999999999999" thickBot="1">
      <c r="A48" s="127" t="str">
        <f>A37</f>
        <v>März</v>
      </c>
      <c r="B48" s="128">
        <f>SUM(B38:B47)</f>
        <v>0</v>
      </c>
      <c r="C48" s="129"/>
      <c r="D48" s="129"/>
      <c r="E48" s="129"/>
      <c r="F48" s="141">
        <f>SUM(F38:F47)</f>
        <v>0</v>
      </c>
      <c r="G48" s="141">
        <f>SUM(G38:G47)</f>
        <v>0</v>
      </c>
      <c r="H48" s="130">
        <f>SUM(H38:H47)</f>
        <v>0</v>
      </c>
      <c r="I48" s="19"/>
      <c r="J48" s="19"/>
      <c r="K48" s="19"/>
    </row>
    <row r="49" spans="1:11">
      <c r="A49" s="30" t="s">
        <v>132</v>
      </c>
      <c r="B49" s="48"/>
      <c r="C49" s="120"/>
      <c r="D49" s="120"/>
      <c r="E49" s="120"/>
      <c r="F49" s="142">
        <f>SUM(F48,G48,H48)</f>
        <v>0</v>
      </c>
      <c r="G49" s="143"/>
      <c r="H49" s="143"/>
      <c r="I49" s="19"/>
      <c r="J49" s="19"/>
      <c r="K49" s="19"/>
    </row>
    <row r="50" spans="1:11">
      <c r="A50" s="30" t="s">
        <v>138</v>
      </c>
      <c r="B50" s="48"/>
      <c r="C50" s="120"/>
      <c r="D50" s="120"/>
      <c r="E50" s="120"/>
      <c r="F50" s="133">
        <f>Budget!I64</f>
        <v>0</v>
      </c>
      <c r="G50" s="143"/>
      <c r="H50" s="143"/>
      <c r="I50" s="19"/>
      <c r="J50" s="19"/>
      <c r="K50" s="19"/>
    </row>
    <row r="51" spans="1:11" ht="18.399999999999999" thickBot="1">
      <c r="A51" s="134" t="s">
        <v>139</v>
      </c>
      <c r="B51" s="85"/>
      <c r="C51" s="135"/>
      <c r="D51" s="135"/>
      <c r="E51" s="135"/>
      <c r="F51" s="136">
        <f>F49-F50</f>
        <v>0</v>
      </c>
      <c r="G51" s="143"/>
      <c r="H51" s="143"/>
      <c r="I51" s="19"/>
      <c r="J51" s="19"/>
      <c r="K51" s="19"/>
    </row>
    <row r="52" spans="1:11" ht="18.399999999999999" thickBot="1">
      <c r="A52" s="12"/>
      <c r="B52" s="48"/>
      <c r="C52" s="120"/>
      <c r="D52" s="120"/>
      <c r="E52" s="120"/>
      <c r="F52" s="137"/>
      <c r="G52" s="143"/>
      <c r="H52" s="143"/>
      <c r="I52" s="19"/>
      <c r="J52" s="19"/>
      <c r="K52" s="19"/>
    </row>
    <row r="53" spans="1:11" ht="18.399999999999999" thickBot="1">
      <c r="A53" s="122" t="str">
        <f>Budget!K3</f>
        <v>April</v>
      </c>
      <c r="B53" s="123" t="s">
        <v>133</v>
      </c>
      <c r="C53" s="124" t="s">
        <v>134</v>
      </c>
      <c r="D53" s="124" t="s">
        <v>142</v>
      </c>
      <c r="E53" s="124" t="s">
        <v>136</v>
      </c>
      <c r="F53" s="138" t="str">
        <f>A53</f>
        <v>April</v>
      </c>
      <c r="G53" s="138" t="str">
        <f>A5</f>
        <v>Januar</v>
      </c>
      <c r="H53" s="138" t="str">
        <f>A21</f>
        <v>Februar</v>
      </c>
      <c r="I53" s="125" t="str">
        <f>A37</f>
        <v>März</v>
      </c>
      <c r="J53" s="19"/>
      <c r="K53" s="19"/>
    </row>
    <row r="54" spans="1:11" ht="18.95" thickTop="1" thickBot="1">
      <c r="A54" s="151" t="s">
        <v>137</v>
      </c>
      <c r="B54" s="148">
        <v>0</v>
      </c>
      <c r="C54" s="149">
        <v>0</v>
      </c>
      <c r="D54" s="149">
        <v>0</v>
      </c>
      <c r="E54" s="149">
        <f t="shared" ref="E54:E60" si="9">SUM(C54:D54)</f>
        <v>0</v>
      </c>
      <c r="F54" s="139">
        <f t="shared" ref="F54:F63" si="10">IF(E54&lt;=30,B54,0)</f>
        <v>0</v>
      </c>
      <c r="G54" s="139">
        <f t="shared" ref="G54:G63" si="11">IF(AND(E6&gt;=91,E6&lt;=120),B6,0)</f>
        <v>0</v>
      </c>
      <c r="H54" s="139">
        <f t="shared" ref="H54:H63" si="12">IF(AND(E22&gt;=61,E22&lt;=90),B22,0)</f>
        <v>0</v>
      </c>
      <c r="I54" s="126">
        <f t="shared" ref="I54:I63" si="13">IF(AND(E38&gt;=31,E38&lt;=60),B38,0)</f>
        <v>0</v>
      </c>
      <c r="J54" s="19"/>
      <c r="K54" s="19"/>
    </row>
    <row r="55" spans="1:11" ht="18.95" thickTop="1" thickBot="1">
      <c r="A55" s="151" t="s">
        <v>137</v>
      </c>
      <c r="B55" s="148">
        <v>0</v>
      </c>
      <c r="C55" s="149">
        <v>0</v>
      </c>
      <c r="D55" s="149">
        <v>0</v>
      </c>
      <c r="E55" s="149">
        <f t="shared" si="9"/>
        <v>0</v>
      </c>
      <c r="F55" s="139">
        <f t="shared" si="10"/>
        <v>0</v>
      </c>
      <c r="G55" s="139">
        <f t="shared" si="11"/>
        <v>0</v>
      </c>
      <c r="H55" s="139">
        <f t="shared" si="12"/>
        <v>0</v>
      </c>
      <c r="I55" s="126">
        <f t="shared" si="13"/>
        <v>0</v>
      </c>
      <c r="J55" s="19"/>
      <c r="K55" s="19"/>
    </row>
    <row r="56" spans="1:11" ht="18.95" thickTop="1" thickBot="1">
      <c r="A56" s="151" t="s">
        <v>137</v>
      </c>
      <c r="B56" s="148">
        <v>0</v>
      </c>
      <c r="C56" s="149">
        <v>0</v>
      </c>
      <c r="D56" s="149">
        <v>0</v>
      </c>
      <c r="E56" s="149">
        <f t="shared" si="9"/>
        <v>0</v>
      </c>
      <c r="F56" s="139">
        <f t="shared" si="10"/>
        <v>0</v>
      </c>
      <c r="G56" s="139">
        <f t="shared" si="11"/>
        <v>0</v>
      </c>
      <c r="H56" s="139">
        <f t="shared" si="12"/>
        <v>0</v>
      </c>
      <c r="I56" s="126">
        <f t="shared" si="13"/>
        <v>0</v>
      </c>
      <c r="J56" s="19"/>
      <c r="K56" s="19"/>
    </row>
    <row r="57" spans="1:11" ht="18.95" thickTop="1" thickBot="1">
      <c r="A57" s="151" t="s">
        <v>137</v>
      </c>
      <c r="B57" s="148">
        <v>0</v>
      </c>
      <c r="C57" s="149">
        <v>0</v>
      </c>
      <c r="D57" s="149">
        <v>0</v>
      </c>
      <c r="E57" s="149">
        <f t="shared" si="9"/>
        <v>0</v>
      </c>
      <c r="F57" s="139">
        <f t="shared" si="10"/>
        <v>0</v>
      </c>
      <c r="G57" s="139">
        <f t="shared" si="11"/>
        <v>0</v>
      </c>
      <c r="H57" s="139">
        <f t="shared" si="12"/>
        <v>0</v>
      </c>
      <c r="I57" s="126">
        <f t="shared" si="13"/>
        <v>0</v>
      </c>
      <c r="J57" s="19"/>
      <c r="K57" s="19"/>
    </row>
    <row r="58" spans="1:11" ht="18.95" thickTop="1" thickBot="1">
      <c r="A58" s="151" t="s">
        <v>137</v>
      </c>
      <c r="B58" s="148">
        <v>0</v>
      </c>
      <c r="C58" s="149">
        <v>0</v>
      </c>
      <c r="D58" s="149">
        <v>0</v>
      </c>
      <c r="E58" s="149">
        <f t="shared" si="9"/>
        <v>0</v>
      </c>
      <c r="F58" s="139">
        <f t="shared" si="10"/>
        <v>0</v>
      </c>
      <c r="G58" s="139">
        <f t="shared" si="11"/>
        <v>0</v>
      </c>
      <c r="H58" s="139">
        <f t="shared" si="12"/>
        <v>0</v>
      </c>
      <c r="I58" s="126">
        <f t="shared" si="13"/>
        <v>0</v>
      </c>
      <c r="J58" s="19"/>
      <c r="K58" s="19"/>
    </row>
    <row r="59" spans="1:11" ht="18.95" thickTop="1" thickBot="1">
      <c r="A59" s="151" t="s">
        <v>137</v>
      </c>
      <c r="B59" s="148">
        <v>0</v>
      </c>
      <c r="C59" s="149">
        <v>0</v>
      </c>
      <c r="D59" s="149">
        <v>0</v>
      </c>
      <c r="E59" s="149">
        <f t="shared" si="9"/>
        <v>0</v>
      </c>
      <c r="F59" s="139">
        <f t="shared" si="10"/>
        <v>0</v>
      </c>
      <c r="G59" s="139">
        <f t="shared" si="11"/>
        <v>0</v>
      </c>
      <c r="H59" s="139">
        <f t="shared" si="12"/>
        <v>0</v>
      </c>
      <c r="I59" s="126">
        <f t="shared" si="13"/>
        <v>0</v>
      </c>
      <c r="J59" s="19"/>
      <c r="K59" s="19"/>
    </row>
    <row r="60" spans="1:11" ht="18.95" thickTop="1" thickBot="1">
      <c r="A60" s="151" t="s">
        <v>137</v>
      </c>
      <c r="B60" s="148">
        <v>0</v>
      </c>
      <c r="C60" s="149">
        <v>0</v>
      </c>
      <c r="D60" s="149">
        <v>0</v>
      </c>
      <c r="E60" s="149">
        <f t="shared" si="9"/>
        <v>0</v>
      </c>
      <c r="F60" s="139">
        <f t="shared" si="10"/>
        <v>0</v>
      </c>
      <c r="G60" s="139">
        <f t="shared" si="11"/>
        <v>0</v>
      </c>
      <c r="H60" s="139">
        <f t="shared" si="12"/>
        <v>0</v>
      </c>
      <c r="I60" s="126">
        <f t="shared" si="13"/>
        <v>0</v>
      </c>
      <c r="J60" s="19"/>
      <c r="K60" s="19"/>
    </row>
    <row r="61" spans="1:11" ht="18.95" thickTop="1" thickBot="1">
      <c r="A61" s="151" t="s">
        <v>137</v>
      </c>
      <c r="B61" s="148">
        <v>0</v>
      </c>
      <c r="C61" s="149">
        <v>0</v>
      </c>
      <c r="D61" s="149">
        <v>0</v>
      </c>
      <c r="E61" s="149">
        <f>SUM(C61:D61)</f>
        <v>0</v>
      </c>
      <c r="F61" s="139">
        <f t="shared" si="10"/>
        <v>0</v>
      </c>
      <c r="G61" s="139">
        <f t="shared" si="11"/>
        <v>0</v>
      </c>
      <c r="H61" s="139">
        <f t="shared" si="12"/>
        <v>0</v>
      </c>
      <c r="I61" s="126">
        <f t="shared" si="13"/>
        <v>0</v>
      </c>
      <c r="J61" s="19"/>
      <c r="K61" s="19"/>
    </row>
    <row r="62" spans="1:11" ht="18.95" thickTop="1" thickBot="1">
      <c r="A62" s="151" t="s">
        <v>137</v>
      </c>
      <c r="B62" s="148">
        <v>0</v>
      </c>
      <c r="C62" s="149">
        <v>0</v>
      </c>
      <c r="D62" s="149">
        <v>0</v>
      </c>
      <c r="E62" s="149">
        <f>SUM(C62:D62)</f>
        <v>0</v>
      </c>
      <c r="F62" s="139">
        <f t="shared" si="10"/>
        <v>0</v>
      </c>
      <c r="G62" s="139">
        <f t="shared" si="11"/>
        <v>0</v>
      </c>
      <c r="H62" s="139">
        <f t="shared" si="12"/>
        <v>0</v>
      </c>
      <c r="I62" s="126">
        <f t="shared" si="13"/>
        <v>0</v>
      </c>
      <c r="J62" s="19"/>
      <c r="K62" s="19"/>
    </row>
    <row r="63" spans="1:11" ht="18.95" thickTop="1" thickBot="1">
      <c r="A63" s="151" t="s">
        <v>137</v>
      </c>
      <c r="B63" s="148">
        <v>0</v>
      </c>
      <c r="C63" s="149">
        <v>0</v>
      </c>
      <c r="D63" s="149">
        <v>0</v>
      </c>
      <c r="E63" s="149">
        <f>SUM(C63:D63)</f>
        <v>0</v>
      </c>
      <c r="F63" s="139">
        <f t="shared" si="10"/>
        <v>0</v>
      </c>
      <c r="G63" s="139">
        <f t="shared" si="11"/>
        <v>0</v>
      </c>
      <c r="H63" s="139">
        <f t="shared" si="12"/>
        <v>0</v>
      </c>
      <c r="I63" s="126">
        <f t="shared" si="13"/>
        <v>0</v>
      </c>
      <c r="J63" s="19"/>
      <c r="K63" s="19"/>
    </row>
    <row r="64" spans="1:11" ht="18.399999999999999" thickBot="1">
      <c r="A64" s="127" t="str">
        <f>A53</f>
        <v>April</v>
      </c>
      <c r="B64" s="128">
        <f>SUM(B54:B63)</f>
        <v>0</v>
      </c>
      <c r="C64" s="129"/>
      <c r="D64" s="129"/>
      <c r="E64" s="129"/>
      <c r="F64" s="141">
        <f>SUM(F54:F63)</f>
        <v>0</v>
      </c>
      <c r="G64" s="141">
        <f>SUM(G54:G63)</f>
        <v>0</v>
      </c>
      <c r="H64" s="141">
        <f>SUM(H54:H63)</f>
        <v>0</v>
      </c>
      <c r="I64" s="130">
        <f>SUM(I54:I63)</f>
        <v>0</v>
      </c>
      <c r="J64" s="19"/>
      <c r="K64" s="19"/>
    </row>
    <row r="65" spans="1:11">
      <c r="A65" s="30" t="s">
        <v>132</v>
      </c>
      <c r="B65" s="48"/>
      <c r="C65" s="120"/>
      <c r="D65" s="120"/>
      <c r="E65" s="120"/>
      <c r="F65" s="142">
        <f>SUM(F64,G64,H64,I64)</f>
        <v>0</v>
      </c>
      <c r="G65" s="143"/>
      <c r="H65" s="143"/>
      <c r="I65" s="143"/>
      <c r="J65" s="19"/>
      <c r="K65" s="19"/>
    </row>
    <row r="66" spans="1:11">
      <c r="A66" s="30" t="s">
        <v>138</v>
      </c>
      <c r="B66" s="48"/>
      <c r="C66" s="120"/>
      <c r="D66" s="120"/>
      <c r="E66" s="120"/>
      <c r="F66" s="133">
        <f>Budget!K64</f>
        <v>0</v>
      </c>
      <c r="G66" s="143"/>
      <c r="H66" s="143"/>
      <c r="I66" s="143"/>
      <c r="J66" s="19"/>
      <c r="K66" s="19"/>
    </row>
    <row r="67" spans="1:11" ht="18.399999999999999" thickBot="1">
      <c r="A67" s="134" t="s">
        <v>139</v>
      </c>
      <c r="B67" s="85"/>
      <c r="C67" s="135"/>
      <c r="D67" s="135"/>
      <c r="E67" s="135"/>
      <c r="F67" s="136">
        <f>F65-F66</f>
        <v>0</v>
      </c>
      <c r="G67" s="143"/>
      <c r="H67" s="143"/>
      <c r="I67" s="143"/>
      <c r="J67" s="19"/>
      <c r="K67" s="19"/>
    </row>
    <row r="68" spans="1:11" ht="18.399999999999999" thickBot="1">
      <c r="A68" s="12"/>
      <c r="B68" s="48"/>
      <c r="C68" s="120"/>
      <c r="D68" s="120"/>
      <c r="E68" s="120"/>
      <c r="F68" s="137"/>
      <c r="G68" s="143"/>
      <c r="H68" s="143"/>
      <c r="I68" s="143"/>
      <c r="J68" s="19"/>
      <c r="K68" s="19"/>
    </row>
    <row r="69" spans="1:11" ht="18.399999999999999" thickBot="1">
      <c r="A69" s="122" t="str">
        <f>Budget!M3</f>
        <v xml:space="preserve">Mai </v>
      </c>
      <c r="B69" s="123" t="s">
        <v>133</v>
      </c>
      <c r="C69" s="124" t="s">
        <v>134</v>
      </c>
      <c r="D69" s="124" t="s">
        <v>143</v>
      </c>
      <c r="E69" s="124" t="s">
        <v>136</v>
      </c>
      <c r="F69" s="138" t="str">
        <f>A69</f>
        <v xml:space="preserve">Mai </v>
      </c>
      <c r="G69" s="138" t="str">
        <f>A5</f>
        <v>Januar</v>
      </c>
      <c r="H69" s="138" t="str">
        <f>A21</f>
        <v>Februar</v>
      </c>
      <c r="I69" s="138" t="str">
        <f>A37</f>
        <v>März</v>
      </c>
      <c r="J69" s="125" t="str">
        <f>A53</f>
        <v>April</v>
      </c>
      <c r="K69" s="19"/>
    </row>
    <row r="70" spans="1:11" ht="18.95" thickTop="1" thickBot="1">
      <c r="A70" s="151" t="s">
        <v>137</v>
      </c>
      <c r="B70" s="148">
        <v>0</v>
      </c>
      <c r="C70" s="149">
        <v>0</v>
      </c>
      <c r="D70" s="149">
        <v>0</v>
      </c>
      <c r="E70" s="149">
        <f t="shared" ref="E70:E76" si="14">SUM(C70:D70)</f>
        <v>0</v>
      </c>
      <c r="F70" s="139">
        <f t="shared" ref="F70:F79" si="15">IF(E70&lt;=30,B70,0)</f>
        <v>0</v>
      </c>
      <c r="G70" s="139">
        <f t="shared" ref="G70:G79" si="16">IF(AND(E6&gt;=121,E6&lt;=150),B6,0)</f>
        <v>0</v>
      </c>
      <c r="H70" s="139">
        <f t="shared" ref="H70:H79" si="17">IF(AND(E22&gt;=91,E22&lt;=120),B22,0)</f>
        <v>0</v>
      </c>
      <c r="I70" s="139">
        <f t="shared" ref="I70:I79" si="18">IF(AND(E38&gt;=61,E38&lt;=90),B38,0)</f>
        <v>0</v>
      </c>
      <c r="J70" s="126">
        <f t="shared" ref="J70:J79" si="19">IF(AND(E54&gt;=31,E54&lt;=60),B54,0)</f>
        <v>0</v>
      </c>
      <c r="K70" s="19"/>
    </row>
    <row r="71" spans="1:11" ht="18.95" thickTop="1" thickBot="1">
      <c r="A71" s="151" t="s">
        <v>137</v>
      </c>
      <c r="B71" s="148">
        <v>0</v>
      </c>
      <c r="C71" s="149">
        <v>0</v>
      </c>
      <c r="D71" s="149">
        <v>0</v>
      </c>
      <c r="E71" s="149">
        <f t="shared" si="14"/>
        <v>0</v>
      </c>
      <c r="F71" s="139">
        <f t="shared" si="15"/>
        <v>0</v>
      </c>
      <c r="G71" s="139">
        <f t="shared" si="16"/>
        <v>0</v>
      </c>
      <c r="H71" s="139">
        <f t="shared" si="17"/>
        <v>0</v>
      </c>
      <c r="I71" s="139">
        <f t="shared" si="18"/>
        <v>0</v>
      </c>
      <c r="J71" s="126">
        <f t="shared" si="19"/>
        <v>0</v>
      </c>
      <c r="K71" s="19"/>
    </row>
    <row r="72" spans="1:11" ht="18.95" thickTop="1" thickBot="1">
      <c r="A72" s="151" t="s">
        <v>137</v>
      </c>
      <c r="B72" s="148">
        <v>0</v>
      </c>
      <c r="C72" s="149">
        <v>0</v>
      </c>
      <c r="D72" s="149">
        <v>0</v>
      </c>
      <c r="E72" s="149">
        <f t="shared" si="14"/>
        <v>0</v>
      </c>
      <c r="F72" s="139">
        <f t="shared" si="15"/>
        <v>0</v>
      </c>
      <c r="G72" s="139">
        <f t="shared" si="16"/>
        <v>0</v>
      </c>
      <c r="H72" s="139">
        <f t="shared" si="17"/>
        <v>0</v>
      </c>
      <c r="I72" s="139">
        <f t="shared" si="18"/>
        <v>0</v>
      </c>
      <c r="J72" s="126">
        <f t="shared" si="19"/>
        <v>0</v>
      </c>
      <c r="K72" s="19"/>
    </row>
    <row r="73" spans="1:11" ht="18.95" thickTop="1" thickBot="1">
      <c r="A73" s="151" t="s">
        <v>137</v>
      </c>
      <c r="B73" s="148">
        <v>0</v>
      </c>
      <c r="C73" s="149">
        <v>0</v>
      </c>
      <c r="D73" s="149">
        <v>0</v>
      </c>
      <c r="E73" s="149">
        <f t="shared" si="14"/>
        <v>0</v>
      </c>
      <c r="F73" s="139">
        <f t="shared" si="15"/>
        <v>0</v>
      </c>
      <c r="G73" s="139">
        <f t="shared" si="16"/>
        <v>0</v>
      </c>
      <c r="H73" s="139">
        <f t="shared" si="17"/>
        <v>0</v>
      </c>
      <c r="I73" s="139">
        <f t="shared" si="18"/>
        <v>0</v>
      </c>
      <c r="J73" s="126">
        <f t="shared" si="19"/>
        <v>0</v>
      </c>
      <c r="K73" s="19"/>
    </row>
    <row r="74" spans="1:11" ht="18.95" thickTop="1" thickBot="1">
      <c r="A74" s="151" t="s">
        <v>137</v>
      </c>
      <c r="B74" s="148">
        <v>0</v>
      </c>
      <c r="C74" s="149">
        <v>0</v>
      </c>
      <c r="D74" s="149">
        <v>0</v>
      </c>
      <c r="E74" s="149">
        <f t="shared" si="14"/>
        <v>0</v>
      </c>
      <c r="F74" s="139">
        <f t="shared" si="15"/>
        <v>0</v>
      </c>
      <c r="G74" s="139">
        <f t="shared" si="16"/>
        <v>0</v>
      </c>
      <c r="H74" s="139">
        <f t="shared" si="17"/>
        <v>0</v>
      </c>
      <c r="I74" s="139">
        <f t="shared" si="18"/>
        <v>0</v>
      </c>
      <c r="J74" s="126">
        <f t="shared" si="19"/>
        <v>0</v>
      </c>
      <c r="K74" s="19"/>
    </row>
    <row r="75" spans="1:11" ht="18.95" thickTop="1" thickBot="1">
      <c r="A75" s="151" t="s">
        <v>137</v>
      </c>
      <c r="B75" s="148">
        <v>0</v>
      </c>
      <c r="C75" s="149">
        <v>0</v>
      </c>
      <c r="D75" s="149">
        <v>0</v>
      </c>
      <c r="E75" s="149">
        <f t="shared" si="14"/>
        <v>0</v>
      </c>
      <c r="F75" s="139">
        <f t="shared" si="15"/>
        <v>0</v>
      </c>
      <c r="G75" s="139">
        <f t="shared" si="16"/>
        <v>0</v>
      </c>
      <c r="H75" s="139">
        <f t="shared" si="17"/>
        <v>0</v>
      </c>
      <c r="I75" s="139">
        <f t="shared" si="18"/>
        <v>0</v>
      </c>
      <c r="J75" s="126">
        <f t="shared" si="19"/>
        <v>0</v>
      </c>
      <c r="K75" s="19"/>
    </row>
    <row r="76" spans="1:11" ht="18.95" thickTop="1" thickBot="1">
      <c r="A76" s="151" t="s">
        <v>137</v>
      </c>
      <c r="B76" s="148">
        <v>0</v>
      </c>
      <c r="C76" s="149">
        <v>0</v>
      </c>
      <c r="D76" s="149">
        <v>0</v>
      </c>
      <c r="E76" s="149">
        <f t="shared" si="14"/>
        <v>0</v>
      </c>
      <c r="F76" s="139">
        <f t="shared" si="15"/>
        <v>0</v>
      </c>
      <c r="G76" s="139">
        <f t="shared" si="16"/>
        <v>0</v>
      </c>
      <c r="H76" s="139">
        <f t="shared" si="17"/>
        <v>0</v>
      </c>
      <c r="I76" s="139">
        <f t="shared" si="18"/>
        <v>0</v>
      </c>
      <c r="J76" s="126">
        <f t="shared" si="19"/>
        <v>0</v>
      </c>
      <c r="K76" s="19"/>
    </row>
    <row r="77" spans="1:11" ht="18.95" thickTop="1" thickBot="1">
      <c r="A77" s="151" t="s">
        <v>137</v>
      </c>
      <c r="B77" s="148">
        <v>0</v>
      </c>
      <c r="C77" s="149">
        <v>0</v>
      </c>
      <c r="D77" s="149">
        <v>0</v>
      </c>
      <c r="E77" s="149">
        <f>SUM(C77:D77)</f>
        <v>0</v>
      </c>
      <c r="F77" s="139">
        <f t="shared" si="15"/>
        <v>0</v>
      </c>
      <c r="G77" s="139">
        <f t="shared" si="16"/>
        <v>0</v>
      </c>
      <c r="H77" s="139">
        <f t="shared" si="17"/>
        <v>0</v>
      </c>
      <c r="I77" s="139">
        <f t="shared" si="18"/>
        <v>0</v>
      </c>
      <c r="J77" s="126">
        <f t="shared" si="19"/>
        <v>0</v>
      </c>
      <c r="K77" s="19"/>
    </row>
    <row r="78" spans="1:11" ht="18.95" thickTop="1" thickBot="1">
      <c r="A78" s="151" t="s">
        <v>137</v>
      </c>
      <c r="B78" s="148">
        <v>0</v>
      </c>
      <c r="C78" s="149">
        <v>0</v>
      </c>
      <c r="D78" s="149">
        <v>0</v>
      </c>
      <c r="E78" s="149">
        <f>SUM(C78:D78)</f>
        <v>0</v>
      </c>
      <c r="F78" s="139">
        <f t="shared" si="15"/>
        <v>0</v>
      </c>
      <c r="G78" s="139">
        <f t="shared" si="16"/>
        <v>0</v>
      </c>
      <c r="H78" s="139">
        <f t="shared" si="17"/>
        <v>0</v>
      </c>
      <c r="I78" s="139">
        <f t="shared" si="18"/>
        <v>0</v>
      </c>
      <c r="J78" s="126">
        <f t="shared" si="19"/>
        <v>0</v>
      </c>
      <c r="K78" s="19"/>
    </row>
    <row r="79" spans="1:11" ht="18.95" thickTop="1" thickBot="1">
      <c r="A79" s="151" t="s">
        <v>137</v>
      </c>
      <c r="B79" s="148">
        <v>0</v>
      </c>
      <c r="C79" s="149">
        <v>0</v>
      </c>
      <c r="D79" s="149">
        <v>0</v>
      </c>
      <c r="E79" s="149">
        <f>SUM(C79:D79)</f>
        <v>0</v>
      </c>
      <c r="F79" s="139">
        <f t="shared" si="15"/>
        <v>0</v>
      </c>
      <c r="G79" s="139">
        <f t="shared" si="16"/>
        <v>0</v>
      </c>
      <c r="H79" s="139">
        <f t="shared" si="17"/>
        <v>0</v>
      </c>
      <c r="I79" s="139">
        <f t="shared" si="18"/>
        <v>0</v>
      </c>
      <c r="J79" s="126">
        <f t="shared" si="19"/>
        <v>0</v>
      </c>
      <c r="K79" s="19"/>
    </row>
    <row r="80" spans="1:11" ht="18.399999999999999" thickBot="1">
      <c r="A80" s="127" t="str">
        <f>A69</f>
        <v xml:space="preserve">Mai </v>
      </c>
      <c r="B80" s="128">
        <f>SUM(B70:B79)</f>
        <v>0</v>
      </c>
      <c r="C80" s="129"/>
      <c r="D80" s="129"/>
      <c r="E80" s="129"/>
      <c r="F80" s="141">
        <f>SUM(F70:F79)</f>
        <v>0</v>
      </c>
      <c r="G80" s="141">
        <f>SUM(G70:G79)</f>
        <v>0</v>
      </c>
      <c r="H80" s="141">
        <f>SUM(H70:H79)</f>
        <v>0</v>
      </c>
      <c r="I80" s="141">
        <f>SUM(I70:I79)</f>
        <v>0</v>
      </c>
      <c r="J80" s="130">
        <f>SUM(J70:J79)</f>
        <v>0</v>
      </c>
      <c r="K80" s="19"/>
    </row>
    <row r="81" spans="1:18">
      <c r="A81" s="30" t="s">
        <v>132</v>
      </c>
      <c r="B81" s="48"/>
      <c r="C81" s="120"/>
      <c r="D81" s="120"/>
      <c r="E81" s="120"/>
      <c r="F81" s="142">
        <f>SUM(F80,G80,H80,I80,J80)</f>
        <v>0</v>
      </c>
      <c r="G81" s="143"/>
      <c r="H81" s="143"/>
      <c r="I81" s="143"/>
      <c r="J81" s="143"/>
      <c r="K81" s="19"/>
    </row>
    <row r="82" spans="1:18">
      <c r="A82" s="30" t="s">
        <v>138</v>
      </c>
      <c r="B82" s="48"/>
      <c r="C82" s="120"/>
      <c r="D82" s="120"/>
      <c r="E82" s="120"/>
      <c r="F82" s="133">
        <f>Budget!M64</f>
        <v>0</v>
      </c>
      <c r="G82" s="143"/>
      <c r="H82" s="143"/>
      <c r="I82" s="143"/>
      <c r="J82" s="143"/>
      <c r="K82" s="19"/>
    </row>
    <row r="83" spans="1:18" ht="18.399999999999999" thickBot="1">
      <c r="A83" s="134" t="s">
        <v>139</v>
      </c>
      <c r="B83" s="85"/>
      <c r="C83" s="135"/>
      <c r="D83" s="135"/>
      <c r="E83" s="135"/>
      <c r="F83" s="136">
        <f>F81-F82</f>
        <v>0</v>
      </c>
      <c r="G83" s="143"/>
      <c r="H83" s="143"/>
      <c r="I83" s="143"/>
      <c r="J83" s="143"/>
      <c r="K83" s="19"/>
    </row>
    <row r="84" spans="1:18" ht="18.399999999999999" thickBot="1">
      <c r="A84" s="12"/>
      <c r="B84" s="48"/>
      <c r="C84" s="120"/>
      <c r="D84" s="120"/>
      <c r="E84" s="120"/>
      <c r="F84" s="137"/>
      <c r="G84" s="143"/>
      <c r="H84" s="143"/>
      <c r="I84" s="143"/>
      <c r="J84" s="143"/>
      <c r="K84" s="19"/>
    </row>
    <row r="85" spans="1:18" ht="18.399999999999999" thickBot="1">
      <c r="A85" s="122" t="str">
        <f>Budget!O3</f>
        <v>Juni</v>
      </c>
      <c r="B85" s="123" t="s">
        <v>133</v>
      </c>
      <c r="C85" s="124" t="s">
        <v>134</v>
      </c>
      <c r="D85" s="124" t="s">
        <v>144</v>
      </c>
      <c r="E85" s="124" t="s">
        <v>136</v>
      </c>
      <c r="F85" s="138" t="str">
        <f>A85</f>
        <v>Juni</v>
      </c>
      <c r="G85" s="138" t="str">
        <f>A5</f>
        <v>Januar</v>
      </c>
      <c r="H85" s="138" t="str">
        <f>A21</f>
        <v>Februar</v>
      </c>
      <c r="I85" s="138" t="str">
        <f>A37</f>
        <v>März</v>
      </c>
      <c r="J85" s="138" t="str">
        <f>A53</f>
        <v>April</v>
      </c>
      <c r="K85" s="125" t="str">
        <f>A69</f>
        <v xml:space="preserve">Mai </v>
      </c>
    </row>
    <row r="86" spans="1:18" ht="18.95" thickTop="1" thickBot="1">
      <c r="A86" s="151" t="s">
        <v>137</v>
      </c>
      <c r="B86" s="148">
        <v>0</v>
      </c>
      <c r="C86" s="149">
        <v>0</v>
      </c>
      <c r="D86" s="149">
        <v>0</v>
      </c>
      <c r="E86" s="149">
        <f t="shared" ref="E86:E95" si="20">SUM(C86:D86)</f>
        <v>0</v>
      </c>
      <c r="F86" s="139">
        <f t="shared" ref="F86:F95" si="21">IF(E86&lt;=30,B86,0)</f>
        <v>0</v>
      </c>
      <c r="G86" s="139">
        <f t="shared" ref="G86:G95" si="22">IF(AND(E6&gt;=151,E6&lt;=180),B6,0)</f>
        <v>0</v>
      </c>
      <c r="H86" s="139">
        <f t="shared" ref="H86:H95" si="23">IF(AND(E22&gt;=121,E22&lt;=150),B22,0)</f>
        <v>0</v>
      </c>
      <c r="I86" s="139">
        <f t="shared" ref="I86:I95" si="24">IF(AND(E38&gt;=91,E38&lt;=120),B38,0)</f>
        <v>0</v>
      </c>
      <c r="J86" s="139">
        <f t="shared" ref="J86:J95" si="25">IF(AND(E54&gt;=61,E54&lt;=90),B54,0)</f>
        <v>0</v>
      </c>
      <c r="K86" s="126">
        <f t="shared" ref="K86:K95" si="26">IF(AND(E70&gt;=31,E70&lt;=60),B70,0)</f>
        <v>0</v>
      </c>
    </row>
    <row r="87" spans="1:18" ht="18.95" thickTop="1" thickBot="1">
      <c r="A87" s="151" t="s">
        <v>137</v>
      </c>
      <c r="B87" s="148">
        <v>0</v>
      </c>
      <c r="C87" s="149">
        <v>0</v>
      </c>
      <c r="D87" s="149">
        <v>0</v>
      </c>
      <c r="E87" s="149">
        <f t="shared" si="20"/>
        <v>0</v>
      </c>
      <c r="F87" s="139">
        <f t="shared" si="21"/>
        <v>0</v>
      </c>
      <c r="G87" s="139">
        <f t="shared" si="22"/>
        <v>0</v>
      </c>
      <c r="H87" s="139">
        <f t="shared" si="23"/>
        <v>0</v>
      </c>
      <c r="I87" s="139">
        <f t="shared" si="24"/>
        <v>0</v>
      </c>
      <c r="J87" s="139">
        <f t="shared" si="25"/>
        <v>0</v>
      </c>
      <c r="K87" s="126">
        <f t="shared" si="26"/>
        <v>0</v>
      </c>
    </row>
    <row r="88" spans="1:18" ht="18.95" thickTop="1" thickBot="1">
      <c r="A88" s="151" t="s">
        <v>137</v>
      </c>
      <c r="B88" s="148">
        <v>0</v>
      </c>
      <c r="C88" s="149">
        <v>0</v>
      </c>
      <c r="D88" s="149">
        <v>0</v>
      </c>
      <c r="E88" s="149">
        <f t="shared" si="20"/>
        <v>0</v>
      </c>
      <c r="F88" s="139">
        <f t="shared" si="21"/>
        <v>0</v>
      </c>
      <c r="G88" s="139">
        <f t="shared" si="22"/>
        <v>0</v>
      </c>
      <c r="H88" s="139">
        <f t="shared" si="23"/>
        <v>0</v>
      </c>
      <c r="I88" s="139">
        <f t="shared" si="24"/>
        <v>0</v>
      </c>
      <c r="J88" s="139">
        <f t="shared" si="25"/>
        <v>0</v>
      </c>
      <c r="K88" s="126">
        <f t="shared" si="26"/>
        <v>0</v>
      </c>
    </row>
    <row r="89" spans="1:18" ht="18.95" thickTop="1" thickBot="1">
      <c r="A89" s="151" t="s">
        <v>137</v>
      </c>
      <c r="B89" s="148">
        <v>0</v>
      </c>
      <c r="C89" s="149">
        <v>0</v>
      </c>
      <c r="D89" s="149">
        <v>0</v>
      </c>
      <c r="E89" s="149">
        <f t="shared" si="20"/>
        <v>0</v>
      </c>
      <c r="F89" s="139">
        <f t="shared" si="21"/>
        <v>0</v>
      </c>
      <c r="G89" s="139">
        <f t="shared" si="22"/>
        <v>0</v>
      </c>
      <c r="H89" s="139">
        <f t="shared" si="23"/>
        <v>0</v>
      </c>
      <c r="I89" s="139">
        <f t="shared" si="24"/>
        <v>0</v>
      </c>
      <c r="J89" s="139">
        <f t="shared" si="25"/>
        <v>0</v>
      </c>
      <c r="K89" s="126">
        <f t="shared" si="26"/>
        <v>0</v>
      </c>
    </row>
    <row r="90" spans="1:18" ht="18.95" thickTop="1" thickBot="1">
      <c r="A90" s="151" t="s">
        <v>137</v>
      </c>
      <c r="B90" s="148">
        <v>0</v>
      </c>
      <c r="C90" s="149">
        <v>0</v>
      </c>
      <c r="D90" s="149">
        <v>0</v>
      </c>
      <c r="E90" s="149">
        <f t="shared" si="20"/>
        <v>0</v>
      </c>
      <c r="F90" s="139">
        <f t="shared" si="21"/>
        <v>0</v>
      </c>
      <c r="G90" s="139">
        <f t="shared" si="22"/>
        <v>0</v>
      </c>
      <c r="H90" s="139">
        <f t="shared" si="23"/>
        <v>0</v>
      </c>
      <c r="I90" s="139">
        <f t="shared" si="24"/>
        <v>0</v>
      </c>
      <c r="J90" s="139">
        <f t="shared" si="25"/>
        <v>0</v>
      </c>
      <c r="K90" s="126">
        <f t="shared" si="26"/>
        <v>0</v>
      </c>
    </row>
    <row r="91" spans="1:18" ht="18.95" thickTop="1" thickBot="1">
      <c r="A91" s="151" t="s">
        <v>137</v>
      </c>
      <c r="B91" s="148">
        <v>0</v>
      </c>
      <c r="C91" s="149">
        <v>0</v>
      </c>
      <c r="D91" s="149">
        <v>0</v>
      </c>
      <c r="E91" s="149">
        <f t="shared" si="20"/>
        <v>0</v>
      </c>
      <c r="F91" s="139">
        <f t="shared" si="21"/>
        <v>0</v>
      </c>
      <c r="G91" s="139">
        <f t="shared" si="22"/>
        <v>0</v>
      </c>
      <c r="H91" s="139">
        <f t="shared" si="23"/>
        <v>0</v>
      </c>
      <c r="I91" s="139">
        <f t="shared" si="24"/>
        <v>0</v>
      </c>
      <c r="J91" s="139">
        <f t="shared" si="25"/>
        <v>0</v>
      </c>
      <c r="K91" s="126">
        <f t="shared" si="26"/>
        <v>0</v>
      </c>
    </row>
    <row r="92" spans="1:18" ht="18.95" thickTop="1" thickBot="1">
      <c r="A92" s="151" t="s">
        <v>137</v>
      </c>
      <c r="B92" s="148">
        <v>0</v>
      </c>
      <c r="C92" s="149">
        <v>0</v>
      </c>
      <c r="D92" s="149">
        <v>0</v>
      </c>
      <c r="E92" s="149">
        <f t="shared" si="20"/>
        <v>0</v>
      </c>
      <c r="F92" s="139">
        <f t="shared" si="21"/>
        <v>0</v>
      </c>
      <c r="G92" s="139">
        <f t="shared" si="22"/>
        <v>0</v>
      </c>
      <c r="H92" s="139">
        <f t="shared" si="23"/>
        <v>0</v>
      </c>
      <c r="I92" s="139">
        <f t="shared" si="24"/>
        <v>0</v>
      </c>
      <c r="J92" s="139">
        <f t="shared" si="25"/>
        <v>0</v>
      </c>
      <c r="K92" s="126">
        <f t="shared" si="26"/>
        <v>0</v>
      </c>
    </row>
    <row r="93" spans="1:18" ht="18.95" thickTop="1" thickBot="1">
      <c r="A93" s="151" t="s">
        <v>137</v>
      </c>
      <c r="B93" s="148">
        <v>0</v>
      </c>
      <c r="C93" s="149">
        <v>0</v>
      </c>
      <c r="D93" s="149">
        <v>0</v>
      </c>
      <c r="E93" s="149">
        <f t="shared" si="20"/>
        <v>0</v>
      </c>
      <c r="F93" s="139">
        <f t="shared" si="21"/>
        <v>0</v>
      </c>
      <c r="G93" s="139">
        <f t="shared" si="22"/>
        <v>0</v>
      </c>
      <c r="H93" s="139">
        <f t="shared" si="23"/>
        <v>0</v>
      </c>
      <c r="I93" s="139">
        <f t="shared" si="24"/>
        <v>0</v>
      </c>
      <c r="J93" s="139">
        <f t="shared" si="25"/>
        <v>0</v>
      </c>
      <c r="K93" s="126">
        <f t="shared" si="26"/>
        <v>0</v>
      </c>
    </row>
    <row r="94" spans="1:18" ht="18.95" thickTop="1" thickBot="1">
      <c r="A94" s="151" t="s">
        <v>137</v>
      </c>
      <c r="B94" s="148">
        <v>0</v>
      </c>
      <c r="C94" s="149">
        <v>0</v>
      </c>
      <c r="D94" s="149">
        <v>0</v>
      </c>
      <c r="E94" s="149">
        <f t="shared" si="20"/>
        <v>0</v>
      </c>
      <c r="F94" s="139">
        <f t="shared" si="21"/>
        <v>0</v>
      </c>
      <c r="G94" s="139">
        <f t="shared" si="22"/>
        <v>0</v>
      </c>
      <c r="H94" s="139">
        <f t="shared" si="23"/>
        <v>0</v>
      </c>
      <c r="I94" s="139">
        <f t="shared" si="24"/>
        <v>0</v>
      </c>
      <c r="J94" s="139">
        <f t="shared" si="25"/>
        <v>0</v>
      </c>
      <c r="K94" s="126">
        <f t="shared" si="26"/>
        <v>0</v>
      </c>
    </row>
    <row r="95" spans="1:18" ht="18.95" thickTop="1" thickBot="1">
      <c r="A95" s="151" t="s">
        <v>137</v>
      </c>
      <c r="B95" s="148">
        <v>0</v>
      </c>
      <c r="C95" s="149">
        <v>0</v>
      </c>
      <c r="D95" s="149">
        <v>0</v>
      </c>
      <c r="E95" s="149">
        <f t="shared" si="20"/>
        <v>0</v>
      </c>
      <c r="F95" s="139">
        <f t="shared" si="21"/>
        <v>0</v>
      </c>
      <c r="G95" s="139">
        <f t="shared" si="22"/>
        <v>0</v>
      </c>
      <c r="H95" s="139">
        <f t="shared" si="23"/>
        <v>0</v>
      </c>
      <c r="I95" s="139">
        <f t="shared" si="24"/>
        <v>0</v>
      </c>
      <c r="J95" s="139">
        <f t="shared" si="25"/>
        <v>0</v>
      </c>
      <c r="K95" s="126">
        <f t="shared" si="26"/>
        <v>0</v>
      </c>
    </row>
    <row r="96" spans="1:18" ht="18.399999999999999" thickBot="1">
      <c r="A96" s="144" t="str">
        <f>A85</f>
        <v>Juni</v>
      </c>
      <c r="B96" s="128">
        <f>SUM(B86:B95)</f>
        <v>0</v>
      </c>
      <c r="C96" s="140"/>
      <c r="D96" s="140"/>
      <c r="E96" s="140"/>
      <c r="F96" s="141">
        <f t="shared" ref="F96:K96" si="27">SUM(F86:F95)</f>
        <v>0</v>
      </c>
      <c r="G96" s="141">
        <f t="shared" si="27"/>
        <v>0</v>
      </c>
      <c r="H96" s="141">
        <f t="shared" si="27"/>
        <v>0</v>
      </c>
      <c r="I96" s="141">
        <f t="shared" si="27"/>
        <v>0</v>
      </c>
      <c r="J96" s="141">
        <f t="shared" si="27"/>
        <v>0</v>
      </c>
      <c r="K96" s="130">
        <f t="shared" si="27"/>
        <v>0</v>
      </c>
      <c r="L96" s="12"/>
      <c r="M96" s="12"/>
      <c r="N96" s="12"/>
      <c r="O96" s="12"/>
      <c r="P96" s="12"/>
      <c r="Q96" s="12"/>
      <c r="R96" s="12"/>
    </row>
    <row r="97" spans="1:12">
      <c r="A97" s="30" t="s">
        <v>132</v>
      </c>
      <c r="B97" s="145"/>
      <c r="C97" s="120"/>
      <c r="D97" s="120"/>
      <c r="E97" s="120"/>
      <c r="F97" s="142">
        <f>SUM(F96,G96,H96,I96,J96,K96)</f>
        <v>0</v>
      </c>
      <c r="G97" s="143"/>
      <c r="H97" s="143"/>
      <c r="I97" s="143"/>
      <c r="J97" s="143"/>
      <c r="K97" s="143"/>
    </row>
    <row r="98" spans="1:12">
      <c r="A98" s="30" t="s">
        <v>138</v>
      </c>
      <c r="B98" s="48"/>
      <c r="C98" s="120"/>
      <c r="D98" s="120"/>
      <c r="E98" s="120"/>
      <c r="F98" s="133">
        <f>Budget!O64</f>
        <v>0</v>
      </c>
      <c r="G98" s="143"/>
      <c r="H98" s="39"/>
      <c r="I98" s="39"/>
      <c r="J98" s="39"/>
      <c r="K98" s="39"/>
    </row>
    <row r="99" spans="1:12" ht="18.399999999999999" thickBot="1">
      <c r="A99" s="134" t="s">
        <v>139</v>
      </c>
      <c r="B99" s="85"/>
      <c r="C99" s="135"/>
      <c r="D99" s="135"/>
      <c r="E99" s="135"/>
      <c r="F99" s="136">
        <f>F97-F98</f>
        <v>0</v>
      </c>
      <c r="G99" s="143"/>
      <c r="H99" s="39"/>
      <c r="I99" s="39"/>
      <c r="J99" s="39"/>
      <c r="K99" s="39"/>
    </row>
    <row r="100" spans="1:12" ht="18.399999999999999" thickBot="1">
      <c r="B100" s="39"/>
      <c r="C100" s="119"/>
      <c r="D100" s="119"/>
      <c r="E100" s="119"/>
      <c r="F100" s="39"/>
      <c r="G100" s="39"/>
      <c r="H100" s="39"/>
      <c r="I100" s="39"/>
      <c r="J100" s="39"/>
      <c r="K100" s="39"/>
    </row>
    <row r="101" spans="1:12" ht="18.399999999999999" thickBot="1">
      <c r="A101" s="122" t="str">
        <f>Budget!Q3</f>
        <v>Juli</v>
      </c>
      <c r="B101" s="123" t="s">
        <v>133</v>
      </c>
      <c r="C101" s="124" t="s">
        <v>134</v>
      </c>
      <c r="D101" s="124" t="s">
        <v>145</v>
      </c>
      <c r="E101" s="124" t="s">
        <v>136</v>
      </c>
      <c r="F101" s="138" t="str">
        <f>A101</f>
        <v>Juli</v>
      </c>
      <c r="G101" s="138" t="str">
        <f>A5</f>
        <v>Januar</v>
      </c>
      <c r="H101" s="138" t="str">
        <f>A21</f>
        <v>Februar</v>
      </c>
      <c r="I101" s="138" t="str">
        <f>A37</f>
        <v>März</v>
      </c>
      <c r="J101" s="138" t="str">
        <f>A53</f>
        <v>April</v>
      </c>
      <c r="K101" s="138" t="str">
        <f>A69</f>
        <v xml:space="preserve">Mai </v>
      </c>
      <c r="L101" s="125" t="str">
        <f>A85</f>
        <v>Juni</v>
      </c>
    </row>
    <row r="102" spans="1:12" ht="18.95" thickTop="1" thickBot="1">
      <c r="A102" s="151" t="s">
        <v>137</v>
      </c>
      <c r="B102" s="148">
        <v>0</v>
      </c>
      <c r="C102" s="149">
        <v>0</v>
      </c>
      <c r="D102" s="149">
        <v>0</v>
      </c>
      <c r="E102" s="149">
        <v>0</v>
      </c>
      <c r="F102" s="139">
        <f t="shared" ref="F102:F111" si="28">IF(E102&lt;=30,B102,0)</f>
        <v>0</v>
      </c>
      <c r="G102" s="139">
        <f t="shared" ref="G102:G111" si="29">IF(AND(E6&gt;=181,E6&lt;=210),B6,0)</f>
        <v>0</v>
      </c>
      <c r="H102" s="139">
        <f t="shared" ref="H102:H111" si="30">IF(AND(E22&gt;=151,E22&lt;=180),B22,0)</f>
        <v>0</v>
      </c>
      <c r="I102" s="139">
        <f t="shared" ref="I102:I111" si="31">IF(AND(E38&gt;=121,E38&lt;=150),B38,0)</f>
        <v>0</v>
      </c>
      <c r="J102" s="139">
        <f t="shared" ref="J102:J111" si="32">IF(AND(E54&gt;=91,E54&lt;=120),B54,0)</f>
        <v>0</v>
      </c>
      <c r="K102" s="139">
        <f t="shared" ref="K102:K111" si="33">IF(AND(E70&gt;=61,E70&lt;=90),B70,0)</f>
        <v>0</v>
      </c>
      <c r="L102" s="126">
        <f t="shared" ref="L102:L111" si="34">IF(AND(E86&gt;=31,E86&lt;=60),B86,0)</f>
        <v>0</v>
      </c>
    </row>
    <row r="103" spans="1:12" ht="18.95" thickTop="1" thickBot="1">
      <c r="A103" s="151" t="s">
        <v>137</v>
      </c>
      <c r="B103" s="148">
        <v>0</v>
      </c>
      <c r="C103" s="149">
        <v>0</v>
      </c>
      <c r="D103" s="149">
        <v>0</v>
      </c>
      <c r="E103" s="149">
        <f t="shared" ref="E103:E111" si="35">SUM(C103:D103)</f>
        <v>0</v>
      </c>
      <c r="F103" s="139">
        <f t="shared" si="28"/>
        <v>0</v>
      </c>
      <c r="G103" s="139">
        <f t="shared" si="29"/>
        <v>0</v>
      </c>
      <c r="H103" s="139">
        <f t="shared" si="30"/>
        <v>0</v>
      </c>
      <c r="I103" s="139">
        <f t="shared" si="31"/>
        <v>0</v>
      </c>
      <c r="J103" s="139">
        <f t="shared" si="32"/>
        <v>0</v>
      </c>
      <c r="K103" s="139">
        <f t="shared" si="33"/>
        <v>0</v>
      </c>
      <c r="L103" s="126">
        <f t="shared" si="34"/>
        <v>0</v>
      </c>
    </row>
    <row r="104" spans="1:12" ht="18.95" thickTop="1" thickBot="1">
      <c r="A104" s="151" t="s">
        <v>137</v>
      </c>
      <c r="B104" s="148">
        <v>0</v>
      </c>
      <c r="C104" s="149">
        <v>0</v>
      </c>
      <c r="D104" s="149">
        <v>0</v>
      </c>
      <c r="E104" s="149">
        <f t="shared" si="35"/>
        <v>0</v>
      </c>
      <c r="F104" s="139">
        <f t="shared" si="28"/>
        <v>0</v>
      </c>
      <c r="G104" s="139">
        <f t="shared" si="29"/>
        <v>0</v>
      </c>
      <c r="H104" s="139">
        <f t="shared" si="30"/>
        <v>0</v>
      </c>
      <c r="I104" s="139">
        <f t="shared" si="31"/>
        <v>0</v>
      </c>
      <c r="J104" s="139">
        <f t="shared" si="32"/>
        <v>0</v>
      </c>
      <c r="K104" s="139">
        <f t="shared" si="33"/>
        <v>0</v>
      </c>
      <c r="L104" s="126">
        <f t="shared" si="34"/>
        <v>0</v>
      </c>
    </row>
    <row r="105" spans="1:12" ht="18.95" thickTop="1" thickBot="1">
      <c r="A105" s="151" t="s">
        <v>137</v>
      </c>
      <c r="B105" s="148">
        <v>0</v>
      </c>
      <c r="C105" s="149">
        <v>0</v>
      </c>
      <c r="D105" s="149">
        <v>0</v>
      </c>
      <c r="E105" s="149">
        <f t="shared" si="35"/>
        <v>0</v>
      </c>
      <c r="F105" s="139">
        <f t="shared" si="28"/>
        <v>0</v>
      </c>
      <c r="G105" s="139">
        <f t="shared" si="29"/>
        <v>0</v>
      </c>
      <c r="H105" s="139">
        <f t="shared" si="30"/>
        <v>0</v>
      </c>
      <c r="I105" s="139">
        <f t="shared" si="31"/>
        <v>0</v>
      </c>
      <c r="J105" s="139">
        <f t="shared" si="32"/>
        <v>0</v>
      </c>
      <c r="K105" s="139">
        <f t="shared" si="33"/>
        <v>0</v>
      </c>
      <c r="L105" s="126">
        <f t="shared" si="34"/>
        <v>0</v>
      </c>
    </row>
    <row r="106" spans="1:12" ht="18.95" thickTop="1" thickBot="1">
      <c r="A106" s="151" t="s">
        <v>137</v>
      </c>
      <c r="B106" s="148">
        <v>0</v>
      </c>
      <c r="C106" s="149">
        <v>0</v>
      </c>
      <c r="D106" s="149">
        <v>0</v>
      </c>
      <c r="E106" s="149">
        <f t="shared" si="35"/>
        <v>0</v>
      </c>
      <c r="F106" s="139">
        <f t="shared" si="28"/>
        <v>0</v>
      </c>
      <c r="G106" s="139">
        <f t="shared" si="29"/>
        <v>0</v>
      </c>
      <c r="H106" s="139">
        <f t="shared" si="30"/>
        <v>0</v>
      </c>
      <c r="I106" s="139">
        <f t="shared" si="31"/>
        <v>0</v>
      </c>
      <c r="J106" s="139">
        <f t="shared" si="32"/>
        <v>0</v>
      </c>
      <c r="K106" s="139">
        <f t="shared" si="33"/>
        <v>0</v>
      </c>
      <c r="L106" s="126">
        <f t="shared" si="34"/>
        <v>0</v>
      </c>
    </row>
    <row r="107" spans="1:12" ht="18.95" thickTop="1" thickBot="1">
      <c r="A107" s="151" t="s">
        <v>137</v>
      </c>
      <c r="B107" s="148">
        <v>0</v>
      </c>
      <c r="C107" s="149">
        <v>0</v>
      </c>
      <c r="D107" s="149">
        <v>0</v>
      </c>
      <c r="E107" s="149">
        <f t="shared" si="35"/>
        <v>0</v>
      </c>
      <c r="F107" s="139">
        <f t="shared" si="28"/>
        <v>0</v>
      </c>
      <c r="G107" s="139">
        <f t="shared" si="29"/>
        <v>0</v>
      </c>
      <c r="H107" s="139">
        <f t="shared" si="30"/>
        <v>0</v>
      </c>
      <c r="I107" s="139">
        <f t="shared" si="31"/>
        <v>0</v>
      </c>
      <c r="J107" s="139">
        <f t="shared" si="32"/>
        <v>0</v>
      </c>
      <c r="K107" s="139">
        <f t="shared" si="33"/>
        <v>0</v>
      </c>
      <c r="L107" s="126">
        <f t="shared" si="34"/>
        <v>0</v>
      </c>
    </row>
    <row r="108" spans="1:12" ht="18.95" thickTop="1" thickBot="1">
      <c r="A108" s="151" t="s">
        <v>137</v>
      </c>
      <c r="B108" s="148">
        <v>0</v>
      </c>
      <c r="C108" s="149">
        <v>0</v>
      </c>
      <c r="D108" s="149">
        <v>0</v>
      </c>
      <c r="E108" s="149">
        <f t="shared" si="35"/>
        <v>0</v>
      </c>
      <c r="F108" s="139">
        <f t="shared" si="28"/>
        <v>0</v>
      </c>
      <c r="G108" s="139">
        <f t="shared" si="29"/>
        <v>0</v>
      </c>
      <c r="H108" s="139">
        <f t="shared" si="30"/>
        <v>0</v>
      </c>
      <c r="I108" s="139">
        <f t="shared" si="31"/>
        <v>0</v>
      </c>
      <c r="J108" s="139">
        <f t="shared" si="32"/>
        <v>0</v>
      </c>
      <c r="K108" s="139">
        <f t="shared" si="33"/>
        <v>0</v>
      </c>
      <c r="L108" s="126">
        <f t="shared" si="34"/>
        <v>0</v>
      </c>
    </row>
    <row r="109" spans="1:12" ht="18.95" thickTop="1" thickBot="1">
      <c r="A109" s="151" t="s">
        <v>137</v>
      </c>
      <c r="B109" s="148">
        <v>0</v>
      </c>
      <c r="C109" s="149">
        <v>0</v>
      </c>
      <c r="D109" s="149">
        <v>0</v>
      </c>
      <c r="E109" s="149">
        <f t="shared" si="35"/>
        <v>0</v>
      </c>
      <c r="F109" s="139">
        <f t="shared" si="28"/>
        <v>0</v>
      </c>
      <c r="G109" s="139">
        <f t="shared" si="29"/>
        <v>0</v>
      </c>
      <c r="H109" s="139">
        <f t="shared" si="30"/>
        <v>0</v>
      </c>
      <c r="I109" s="139">
        <f t="shared" si="31"/>
        <v>0</v>
      </c>
      <c r="J109" s="139">
        <f t="shared" si="32"/>
        <v>0</v>
      </c>
      <c r="K109" s="139">
        <f t="shared" si="33"/>
        <v>0</v>
      </c>
      <c r="L109" s="126">
        <f t="shared" si="34"/>
        <v>0</v>
      </c>
    </row>
    <row r="110" spans="1:12" ht="18.95" thickTop="1" thickBot="1">
      <c r="A110" s="151" t="s">
        <v>137</v>
      </c>
      <c r="B110" s="148">
        <v>0</v>
      </c>
      <c r="C110" s="149">
        <v>0</v>
      </c>
      <c r="D110" s="149">
        <v>0</v>
      </c>
      <c r="E110" s="149">
        <f t="shared" si="35"/>
        <v>0</v>
      </c>
      <c r="F110" s="139">
        <f t="shared" si="28"/>
        <v>0</v>
      </c>
      <c r="G110" s="139">
        <f t="shared" si="29"/>
        <v>0</v>
      </c>
      <c r="H110" s="139">
        <f t="shared" si="30"/>
        <v>0</v>
      </c>
      <c r="I110" s="139">
        <f t="shared" si="31"/>
        <v>0</v>
      </c>
      <c r="J110" s="139">
        <f t="shared" si="32"/>
        <v>0</v>
      </c>
      <c r="K110" s="139">
        <f t="shared" si="33"/>
        <v>0</v>
      </c>
      <c r="L110" s="126">
        <f t="shared" si="34"/>
        <v>0</v>
      </c>
    </row>
    <row r="111" spans="1:12" ht="18.95" thickTop="1" thickBot="1">
      <c r="A111" s="151" t="s">
        <v>137</v>
      </c>
      <c r="B111" s="148">
        <v>0</v>
      </c>
      <c r="C111" s="149">
        <v>0</v>
      </c>
      <c r="D111" s="149">
        <v>0</v>
      </c>
      <c r="E111" s="149">
        <f t="shared" si="35"/>
        <v>0</v>
      </c>
      <c r="F111" s="139">
        <f t="shared" si="28"/>
        <v>0</v>
      </c>
      <c r="G111" s="139">
        <f t="shared" si="29"/>
        <v>0</v>
      </c>
      <c r="H111" s="139">
        <f t="shared" si="30"/>
        <v>0</v>
      </c>
      <c r="I111" s="139">
        <f t="shared" si="31"/>
        <v>0</v>
      </c>
      <c r="J111" s="139">
        <f t="shared" si="32"/>
        <v>0</v>
      </c>
      <c r="K111" s="139">
        <f t="shared" si="33"/>
        <v>0</v>
      </c>
      <c r="L111" s="126">
        <f t="shared" si="34"/>
        <v>0</v>
      </c>
    </row>
    <row r="112" spans="1:12" ht="18.399999999999999" thickBot="1">
      <c r="A112" s="127" t="str">
        <f>A101</f>
        <v>Juli</v>
      </c>
      <c r="B112" s="128">
        <f>SUM(B102:B111)</f>
        <v>0</v>
      </c>
      <c r="C112" s="140"/>
      <c r="D112" s="140"/>
      <c r="E112" s="140"/>
      <c r="F112" s="141">
        <f t="shared" ref="F112:L112" si="36">SUM(F102:F111)</f>
        <v>0</v>
      </c>
      <c r="G112" s="141">
        <f>SUM(G102:G110)</f>
        <v>0</v>
      </c>
      <c r="H112" s="141">
        <f t="shared" si="36"/>
        <v>0</v>
      </c>
      <c r="I112" s="141">
        <f t="shared" si="36"/>
        <v>0</v>
      </c>
      <c r="J112" s="141">
        <f t="shared" si="36"/>
        <v>0</v>
      </c>
      <c r="K112" s="141">
        <f t="shared" si="36"/>
        <v>0</v>
      </c>
      <c r="L112" s="130">
        <f t="shared" si="36"/>
        <v>0</v>
      </c>
    </row>
    <row r="113" spans="1:13">
      <c r="A113" s="30" t="s">
        <v>132</v>
      </c>
      <c r="B113" s="145"/>
      <c r="C113" s="120"/>
      <c r="D113" s="120"/>
      <c r="E113" s="120"/>
      <c r="F113" s="142">
        <f>SUM(F112:L112)</f>
        <v>0</v>
      </c>
      <c r="G113" s="137"/>
      <c r="H113" s="143"/>
      <c r="I113" s="143"/>
      <c r="J113" s="143"/>
      <c r="K113" s="143"/>
      <c r="L113" s="143"/>
    </row>
    <row r="114" spans="1:13">
      <c r="A114" s="30" t="s">
        <v>138</v>
      </c>
      <c r="B114" s="48"/>
      <c r="C114" s="120"/>
      <c r="D114" s="120"/>
      <c r="E114" s="120"/>
      <c r="F114" s="133">
        <f>Budget!Q64</f>
        <v>0</v>
      </c>
      <c r="G114" s="137"/>
      <c r="H114" s="143"/>
      <c r="I114" s="39"/>
      <c r="J114" s="39"/>
      <c r="K114" s="39"/>
      <c r="L114" s="39"/>
    </row>
    <row r="115" spans="1:13" ht="18.399999999999999" thickBot="1">
      <c r="A115" s="134" t="s">
        <v>139</v>
      </c>
      <c r="B115" s="85"/>
      <c r="C115" s="135"/>
      <c r="D115" s="135"/>
      <c r="E115" s="135"/>
      <c r="F115" s="136">
        <f>F113-F114</f>
        <v>0</v>
      </c>
      <c r="G115" s="143"/>
      <c r="H115" s="39"/>
      <c r="I115" s="39"/>
      <c r="J115" s="39"/>
      <c r="K115" s="39"/>
    </row>
    <row r="116" spans="1:13" ht="18.399999999999999" thickBot="1">
      <c r="B116" s="39"/>
      <c r="C116" s="119"/>
      <c r="D116" s="119"/>
      <c r="E116" s="119"/>
      <c r="F116" s="39"/>
      <c r="G116" s="39"/>
      <c r="H116" s="39"/>
      <c r="I116" s="39"/>
      <c r="J116" s="39"/>
      <c r="K116" s="39"/>
    </row>
    <row r="117" spans="1:13" ht="18.399999999999999" thickBot="1">
      <c r="A117" s="122" t="str">
        <f>Budget!S3</f>
        <v>August</v>
      </c>
      <c r="B117" s="123" t="s">
        <v>133</v>
      </c>
      <c r="C117" s="124" t="s">
        <v>134</v>
      </c>
      <c r="D117" s="124" t="s">
        <v>146</v>
      </c>
      <c r="E117" s="124" t="s">
        <v>136</v>
      </c>
      <c r="F117" s="138" t="str">
        <f>A117</f>
        <v>August</v>
      </c>
      <c r="G117" s="138" t="str">
        <f>A5</f>
        <v>Januar</v>
      </c>
      <c r="H117" s="138" t="str">
        <f>A21</f>
        <v>Februar</v>
      </c>
      <c r="I117" s="138" t="str">
        <f>A37</f>
        <v>März</v>
      </c>
      <c r="J117" s="138" t="str">
        <f>A53</f>
        <v>April</v>
      </c>
      <c r="K117" s="138" t="str">
        <f>A69</f>
        <v xml:space="preserve">Mai </v>
      </c>
      <c r="L117" s="138" t="str">
        <f>A85</f>
        <v>Juni</v>
      </c>
      <c r="M117" s="125" t="str">
        <f>A101</f>
        <v>Juli</v>
      </c>
    </row>
    <row r="118" spans="1:13" ht="18.95" thickTop="1" thickBot="1">
      <c r="A118" s="151" t="s">
        <v>137</v>
      </c>
      <c r="B118" s="148">
        <v>0</v>
      </c>
      <c r="C118" s="149">
        <v>0</v>
      </c>
      <c r="D118" s="149">
        <v>0</v>
      </c>
      <c r="E118" s="149">
        <f t="shared" ref="E118:E127" si="37">SUM(C118:D118)</f>
        <v>0</v>
      </c>
      <c r="F118" s="139">
        <f t="shared" ref="F118:F127" si="38">IF(E118&lt;=30,B118,0)</f>
        <v>0</v>
      </c>
      <c r="G118" s="139">
        <f t="shared" ref="G118:G127" si="39">IF(AND(E6&gt;=211,E6&lt;=240),B6,0)</f>
        <v>0</v>
      </c>
      <c r="H118" s="139">
        <f t="shared" ref="H118:H127" si="40">IF(AND(E22&gt;=181,E22&lt;=210),B22,0)</f>
        <v>0</v>
      </c>
      <c r="I118" s="139">
        <f t="shared" ref="I118:I127" si="41">IF(AND(E38&gt;=151,E38&lt;=180),B38,0)</f>
        <v>0</v>
      </c>
      <c r="J118" s="139">
        <f t="shared" ref="J118:J127" si="42">IF(AND(E54&gt;=121,E54&lt;=150),B54,0)</f>
        <v>0</v>
      </c>
      <c r="K118" s="139">
        <f t="shared" ref="K118:K127" si="43">IF(AND(E70&gt;=91,E70&lt;=120),B70,0)</f>
        <v>0</v>
      </c>
      <c r="L118" s="139">
        <f t="shared" ref="L118:L127" si="44">IF(AND(E86&gt;=61,E86&lt;=90),B86,0)</f>
        <v>0</v>
      </c>
      <c r="M118" s="126">
        <f t="shared" ref="M118:M127" si="45">IF(AND(E102&gt;=31,E102&lt;=60),B102,0)</f>
        <v>0</v>
      </c>
    </row>
    <row r="119" spans="1:13" ht="18.95" thickTop="1" thickBot="1">
      <c r="A119" s="151" t="s">
        <v>137</v>
      </c>
      <c r="B119" s="148">
        <v>0</v>
      </c>
      <c r="C119" s="149">
        <v>0</v>
      </c>
      <c r="D119" s="149">
        <v>0</v>
      </c>
      <c r="E119" s="149">
        <f t="shared" si="37"/>
        <v>0</v>
      </c>
      <c r="F119" s="139">
        <f t="shared" si="38"/>
        <v>0</v>
      </c>
      <c r="G119" s="139">
        <f t="shared" si="39"/>
        <v>0</v>
      </c>
      <c r="H119" s="139">
        <f t="shared" si="40"/>
        <v>0</v>
      </c>
      <c r="I119" s="139">
        <f t="shared" si="41"/>
        <v>0</v>
      </c>
      <c r="J119" s="139">
        <f t="shared" si="42"/>
        <v>0</v>
      </c>
      <c r="K119" s="139">
        <f t="shared" si="43"/>
        <v>0</v>
      </c>
      <c r="L119" s="139">
        <f t="shared" si="44"/>
        <v>0</v>
      </c>
      <c r="M119" s="126">
        <f t="shared" si="45"/>
        <v>0</v>
      </c>
    </row>
    <row r="120" spans="1:13" ht="18.95" thickTop="1" thickBot="1">
      <c r="A120" s="151" t="s">
        <v>137</v>
      </c>
      <c r="B120" s="148">
        <v>0</v>
      </c>
      <c r="C120" s="149">
        <v>0</v>
      </c>
      <c r="D120" s="149">
        <v>0</v>
      </c>
      <c r="E120" s="149">
        <f t="shared" si="37"/>
        <v>0</v>
      </c>
      <c r="F120" s="139">
        <f t="shared" si="38"/>
        <v>0</v>
      </c>
      <c r="G120" s="139">
        <f t="shared" si="39"/>
        <v>0</v>
      </c>
      <c r="H120" s="139">
        <f t="shared" si="40"/>
        <v>0</v>
      </c>
      <c r="I120" s="139">
        <f t="shared" si="41"/>
        <v>0</v>
      </c>
      <c r="J120" s="139">
        <f t="shared" si="42"/>
        <v>0</v>
      </c>
      <c r="K120" s="139">
        <f t="shared" si="43"/>
        <v>0</v>
      </c>
      <c r="L120" s="139">
        <f t="shared" si="44"/>
        <v>0</v>
      </c>
      <c r="M120" s="126">
        <f t="shared" si="45"/>
        <v>0</v>
      </c>
    </row>
    <row r="121" spans="1:13" ht="18.95" thickTop="1" thickBot="1">
      <c r="A121" s="151" t="s">
        <v>137</v>
      </c>
      <c r="B121" s="148">
        <v>0</v>
      </c>
      <c r="C121" s="149">
        <v>0</v>
      </c>
      <c r="D121" s="149">
        <v>0</v>
      </c>
      <c r="E121" s="149">
        <f t="shared" si="37"/>
        <v>0</v>
      </c>
      <c r="F121" s="139">
        <f t="shared" si="38"/>
        <v>0</v>
      </c>
      <c r="G121" s="139">
        <f t="shared" si="39"/>
        <v>0</v>
      </c>
      <c r="H121" s="139">
        <f t="shared" si="40"/>
        <v>0</v>
      </c>
      <c r="I121" s="139">
        <f t="shared" si="41"/>
        <v>0</v>
      </c>
      <c r="J121" s="139">
        <f t="shared" si="42"/>
        <v>0</v>
      </c>
      <c r="K121" s="139">
        <f t="shared" si="43"/>
        <v>0</v>
      </c>
      <c r="L121" s="139">
        <f t="shared" si="44"/>
        <v>0</v>
      </c>
      <c r="M121" s="126">
        <f t="shared" si="45"/>
        <v>0</v>
      </c>
    </row>
    <row r="122" spans="1:13" ht="18.95" thickTop="1" thickBot="1">
      <c r="A122" s="151" t="s">
        <v>137</v>
      </c>
      <c r="B122" s="148">
        <v>0</v>
      </c>
      <c r="C122" s="149">
        <v>0</v>
      </c>
      <c r="D122" s="149">
        <v>0</v>
      </c>
      <c r="E122" s="149">
        <f t="shared" si="37"/>
        <v>0</v>
      </c>
      <c r="F122" s="139">
        <f t="shared" si="38"/>
        <v>0</v>
      </c>
      <c r="G122" s="139">
        <f t="shared" si="39"/>
        <v>0</v>
      </c>
      <c r="H122" s="139">
        <f t="shared" si="40"/>
        <v>0</v>
      </c>
      <c r="I122" s="139">
        <f t="shared" si="41"/>
        <v>0</v>
      </c>
      <c r="J122" s="139">
        <f t="shared" si="42"/>
        <v>0</v>
      </c>
      <c r="K122" s="139">
        <f t="shared" si="43"/>
        <v>0</v>
      </c>
      <c r="L122" s="139">
        <f t="shared" si="44"/>
        <v>0</v>
      </c>
      <c r="M122" s="126">
        <f t="shared" si="45"/>
        <v>0</v>
      </c>
    </row>
    <row r="123" spans="1:13" ht="18.95" thickTop="1" thickBot="1">
      <c r="A123" s="151" t="s">
        <v>137</v>
      </c>
      <c r="B123" s="148">
        <v>0</v>
      </c>
      <c r="C123" s="149">
        <v>0</v>
      </c>
      <c r="D123" s="149">
        <v>0</v>
      </c>
      <c r="E123" s="149">
        <f t="shared" si="37"/>
        <v>0</v>
      </c>
      <c r="F123" s="139">
        <f t="shared" si="38"/>
        <v>0</v>
      </c>
      <c r="G123" s="139">
        <f t="shared" si="39"/>
        <v>0</v>
      </c>
      <c r="H123" s="139">
        <f t="shared" si="40"/>
        <v>0</v>
      </c>
      <c r="I123" s="139">
        <f t="shared" si="41"/>
        <v>0</v>
      </c>
      <c r="J123" s="139">
        <f t="shared" si="42"/>
        <v>0</v>
      </c>
      <c r="K123" s="139">
        <f t="shared" si="43"/>
        <v>0</v>
      </c>
      <c r="L123" s="139">
        <f t="shared" si="44"/>
        <v>0</v>
      </c>
      <c r="M123" s="126">
        <f t="shared" si="45"/>
        <v>0</v>
      </c>
    </row>
    <row r="124" spans="1:13" ht="18.95" thickTop="1" thickBot="1">
      <c r="A124" s="151" t="s">
        <v>137</v>
      </c>
      <c r="B124" s="148">
        <v>0</v>
      </c>
      <c r="C124" s="149">
        <v>0</v>
      </c>
      <c r="D124" s="149">
        <v>0</v>
      </c>
      <c r="E124" s="149">
        <f t="shared" si="37"/>
        <v>0</v>
      </c>
      <c r="F124" s="139">
        <f t="shared" si="38"/>
        <v>0</v>
      </c>
      <c r="G124" s="139">
        <f t="shared" si="39"/>
        <v>0</v>
      </c>
      <c r="H124" s="139">
        <f t="shared" si="40"/>
        <v>0</v>
      </c>
      <c r="I124" s="139">
        <f t="shared" si="41"/>
        <v>0</v>
      </c>
      <c r="J124" s="139">
        <f t="shared" si="42"/>
        <v>0</v>
      </c>
      <c r="K124" s="139">
        <f t="shared" si="43"/>
        <v>0</v>
      </c>
      <c r="L124" s="139">
        <f t="shared" si="44"/>
        <v>0</v>
      </c>
      <c r="M124" s="126">
        <f t="shared" si="45"/>
        <v>0</v>
      </c>
    </row>
    <row r="125" spans="1:13" ht="18.95" thickTop="1" thickBot="1">
      <c r="A125" s="151" t="s">
        <v>137</v>
      </c>
      <c r="B125" s="148">
        <v>0</v>
      </c>
      <c r="C125" s="149">
        <v>0</v>
      </c>
      <c r="D125" s="149">
        <v>0</v>
      </c>
      <c r="E125" s="149">
        <f t="shared" si="37"/>
        <v>0</v>
      </c>
      <c r="F125" s="139">
        <f t="shared" si="38"/>
        <v>0</v>
      </c>
      <c r="G125" s="139">
        <f t="shared" si="39"/>
        <v>0</v>
      </c>
      <c r="H125" s="139">
        <f t="shared" si="40"/>
        <v>0</v>
      </c>
      <c r="I125" s="139">
        <f t="shared" si="41"/>
        <v>0</v>
      </c>
      <c r="J125" s="139">
        <f t="shared" si="42"/>
        <v>0</v>
      </c>
      <c r="K125" s="139">
        <f t="shared" si="43"/>
        <v>0</v>
      </c>
      <c r="L125" s="139">
        <f t="shared" si="44"/>
        <v>0</v>
      </c>
      <c r="M125" s="126">
        <f t="shared" si="45"/>
        <v>0</v>
      </c>
    </row>
    <row r="126" spans="1:13" ht="18.95" thickTop="1" thickBot="1">
      <c r="A126" s="151" t="s">
        <v>137</v>
      </c>
      <c r="B126" s="148">
        <v>0</v>
      </c>
      <c r="C126" s="149">
        <v>0</v>
      </c>
      <c r="D126" s="149">
        <v>0</v>
      </c>
      <c r="E126" s="149">
        <f t="shared" si="37"/>
        <v>0</v>
      </c>
      <c r="F126" s="139">
        <f t="shared" si="38"/>
        <v>0</v>
      </c>
      <c r="G126" s="139">
        <f t="shared" si="39"/>
        <v>0</v>
      </c>
      <c r="H126" s="139">
        <f t="shared" si="40"/>
        <v>0</v>
      </c>
      <c r="I126" s="139">
        <f t="shared" si="41"/>
        <v>0</v>
      </c>
      <c r="J126" s="139">
        <f t="shared" si="42"/>
        <v>0</v>
      </c>
      <c r="K126" s="139">
        <f t="shared" si="43"/>
        <v>0</v>
      </c>
      <c r="L126" s="139">
        <f t="shared" si="44"/>
        <v>0</v>
      </c>
      <c r="M126" s="126">
        <f t="shared" si="45"/>
        <v>0</v>
      </c>
    </row>
    <row r="127" spans="1:13" ht="18.95" thickTop="1" thickBot="1">
      <c r="A127" s="151" t="s">
        <v>137</v>
      </c>
      <c r="B127" s="148">
        <v>0</v>
      </c>
      <c r="C127" s="149">
        <v>0</v>
      </c>
      <c r="D127" s="149">
        <v>0</v>
      </c>
      <c r="E127" s="149">
        <f t="shared" si="37"/>
        <v>0</v>
      </c>
      <c r="F127" s="139">
        <f t="shared" si="38"/>
        <v>0</v>
      </c>
      <c r="G127" s="139">
        <f t="shared" si="39"/>
        <v>0</v>
      </c>
      <c r="H127" s="139">
        <f t="shared" si="40"/>
        <v>0</v>
      </c>
      <c r="I127" s="139">
        <f t="shared" si="41"/>
        <v>0</v>
      </c>
      <c r="J127" s="139">
        <f t="shared" si="42"/>
        <v>0</v>
      </c>
      <c r="K127" s="139">
        <f t="shared" si="43"/>
        <v>0</v>
      </c>
      <c r="L127" s="139">
        <f t="shared" si="44"/>
        <v>0</v>
      </c>
      <c r="M127" s="126">
        <f t="shared" si="45"/>
        <v>0</v>
      </c>
    </row>
    <row r="128" spans="1:13" ht="18.399999999999999" thickBot="1">
      <c r="A128" s="127" t="str">
        <f>A117</f>
        <v>August</v>
      </c>
      <c r="B128" s="128">
        <f>SUM(B118:B127)</f>
        <v>0</v>
      </c>
      <c r="C128" s="140"/>
      <c r="D128" s="140"/>
      <c r="E128" s="140"/>
      <c r="F128" s="141">
        <f>SUM(F118:F127)</f>
        <v>0</v>
      </c>
      <c r="G128" s="141">
        <f>SUM(G118:G126)</f>
        <v>0</v>
      </c>
      <c r="H128" s="141">
        <f>SUM(H118:H126)</f>
        <v>0</v>
      </c>
      <c r="I128" s="141">
        <f>SUM(I118:I127)</f>
        <v>0</v>
      </c>
      <c r="J128" s="141">
        <f>SUM(J118:J127)</f>
        <v>0</v>
      </c>
      <c r="K128" s="141">
        <f>SUM(K118:K127)</f>
        <v>0</v>
      </c>
      <c r="L128" s="141">
        <f>SUM(L118:L127)</f>
        <v>0</v>
      </c>
      <c r="M128" s="130">
        <f>SUM(M118:M127)</f>
        <v>0</v>
      </c>
    </row>
    <row r="129" spans="1:14">
      <c r="A129" s="30" t="s">
        <v>132</v>
      </c>
      <c r="B129" s="145"/>
      <c r="C129" s="120"/>
      <c r="D129" s="120"/>
      <c r="E129" s="120"/>
      <c r="F129" s="142">
        <f>SUM(F128:M128)</f>
        <v>0</v>
      </c>
      <c r="G129" s="137"/>
      <c r="H129" s="143"/>
      <c r="I129" s="143"/>
      <c r="J129" s="143"/>
      <c r="K129" s="143"/>
      <c r="L129" s="143"/>
      <c r="M129" s="143"/>
    </row>
    <row r="130" spans="1:14">
      <c r="A130" s="30" t="s">
        <v>138</v>
      </c>
      <c r="B130" s="48"/>
      <c r="C130" s="120"/>
      <c r="D130" s="120"/>
      <c r="E130" s="120"/>
      <c r="F130" s="133">
        <f>Budget!S64</f>
        <v>0</v>
      </c>
      <c r="G130" s="137"/>
      <c r="H130" s="143"/>
      <c r="I130" s="39"/>
      <c r="J130" s="39"/>
      <c r="K130" s="39"/>
      <c r="L130" s="39"/>
      <c r="M130" s="39"/>
    </row>
    <row r="131" spans="1:14" ht="18.399999999999999" thickBot="1">
      <c r="A131" s="134" t="s">
        <v>139</v>
      </c>
      <c r="B131" s="85"/>
      <c r="C131" s="135"/>
      <c r="D131" s="135"/>
      <c r="E131" s="135"/>
      <c r="F131" s="136">
        <f>F129-F130</f>
        <v>0</v>
      </c>
      <c r="G131" s="143"/>
      <c r="H131" s="39"/>
      <c r="I131" s="39"/>
      <c r="J131" s="39"/>
      <c r="K131" s="39"/>
    </row>
    <row r="132" spans="1:14" ht="18.399999999999999" thickBot="1">
      <c r="B132" s="39"/>
      <c r="C132" s="119"/>
      <c r="D132" s="119"/>
    </row>
    <row r="133" spans="1:14" ht="18.399999999999999" thickBot="1">
      <c r="A133" s="122" t="str">
        <f>Budget!U3</f>
        <v>September</v>
      </c>
      <c r="B133" s="123" t="s">
        <v>133</v>
      </c>
      <c r="C133" s="124" t="s">
        <v>134</v>
      </c>
      <c r="D133" s="124" t="s">
        <v>147</v>
      </c>
      <c r="E133" s="124" t="s">
        <v>136</v>
      </c>
      <c r="F133" s="138" t="str">
        <f>A133</f>
        <v>September</v>
      </c>
      <c r="G133" s="138" t="str">
        <f>A5</f>
        <v>Januar</v>
      </c>
      <c r="H133" s="138" t="str">
        <f>A21</f>
        <v>Februar</v>
      </c>
      <c r="I133" s="138" t="str">
        <f>A37</f>
        <v>März</v>
      </c>
      <c r="J133" s="138" t="str">
        <f>A53</f>
        <v>April</v>
      </c>
      <c r="K133" s="138" t="str">
        <f>A69</f>
        <v xml:space="preserve">Mai </v>
      </c>
      <c r="L133" s="138" t="str">
        <f>A85</f>
        <v>Juni</v>
      </c>
      <c r="M133" s="138" t="str">
        <f>A101</f>
        <v>Juli</v>
      </c>
      <c r="N133" s="125" t="str">
        <f>A117</f>
        <v>August</v>
      </c>
    </row>
    <row r="134" spans="1:14" ht="18.95" thickTop="1" thickBot="1">
      <c r="A134" s="151" t="s">
        <v>137</v>
      </c>
      <c r="B134" s="148">
        <v>0</v>
      </c>
      <c r="C134" s="149">
        <v>0</v>
      </c>
      <c r="D134" s="149">
        <v>0</v>
      </c>
      <c r="E134" s="149">
        <f t="shared" ref="E134:E143" si="46">SUM(C134:D134)</f>
        <v>0</v>
      </c>
      <c r="F134" s="139">
        <f t="shared" ref="F134:F143" si="47">IF(E134&lt;=30,B134,0)</f>
        <v>0</v>
      </c>
      <c r="G134" s="139">
        <f t="shared" ref="G134:G143" si="48">IF(AND(E6&gt;=241,E6&lt;=270),B6,0)</f>
        <v>0</v>
      </c>
      <c r="H134" s="139">
        <f t="shared" ref="H134:H143" si="49">IF(AND(E22&gt;=211,E22&lt;=240),B22,0)</f>
        <v>0</v>
      </c>
      <c r="I134" s="139">
        <f t="shared" ref="I134:I143" si="50">IF(AND(E38&gt;=181,E38&lt;=210),B38,0)</f>
        <v>0</v>
      </c>
      <c r="J134" s="139">
        <f t="shared" ref="J134:J143" si="51">IF(AND(E54&gt;=151,E54&lt;=180),B54,0)</f>
        <v>0</v>
      </c>
      <c r="K134" s="139">
        <f t="shared" ref="K134:K143" si="52">IF(AND(E70&gt;=121,E70&lt;=150),B70,0)</f>
        <v>0</v>
      </c>
      <c r="L134" s="139">
        <f t="shared" ref="L134:L143" si="53">IF(AND(E86&gt;=91,E86&lt;=120),B86,0)</f>
        <v>0</v>
      </c>
      <c r="M134" s="139">
        <f t="shared" ref="M134:M143" si="54">IF(AND(E102&gt;=61,E102&lt;=90),B102,0)</f>
        <v>0</v>
      </c>
      <c r="N134" s="126">
        <f t="shared" ref="N134:N143" si="55">IF(AND(E118&gt;=31,E118&lt;=60),B118,0)</f>
        <v>0</v>
      </c>
    </row>
    <row r="135" spans="1:14" ht="18.95" thickTop="1" thickBot="1">
      <c r="A135" s="151" t="s">
        <v>137</v>
      </c>
      <c r="B135" s="148">
        <v>0</v>
      </c>
      <c r="C135" s="149">
        <v>15</v>
      </c>
      <c r="D135" s="149">
        <v>2</v>
      </c>
      <c r="E135" s="149">
        <f t="shared" si="46"/>
        <v>17</v>
      </c>
      <c r="F135" s="139">
        <f t="shared" si="47"/>
        <v>0</v>
      </c>
      <c r="G135" s="139">
        <f t="shared" si="48"/>
        <v>0</v>
      </c>
      <c r="H135" s="139">
        <f t="shared" si="49"/>
        <v>0</v>
      </c>
      <c r="I135" s="139">
        <f t="shared" si="50"/>
        <v>0</v>
      </c>
      <c r="J135" s="139">
        <f t="shared" si="51"/>
        <v>0</v>
      </c>
      <c r="K135" s="139">
        <f t="shared" si="52"/>
        <v>0</v>
      </c>
      <c r="L135" s="139">
        <f t="shared" si="53"/>
        <v>0</v>
      </c>
      <c r="M135" s="139">
        <f t="shared" si="54"/>
        <v>0</v>
      </c>
      <c r="N135" s="126">
        <f t="shared" si="55"/>
        <v>0</v>
      </c>
    </row>
    <row r="136" spans="1:14" ht="18.95" thickTop="1" thickBot="1">
      <c r="A136" s="151" t="s">
        <v>137</v>
      </c>
      <c r="B136" s="148">
        <v>0</v>
      </c>
      <c r="C136" s="149">
        <v>0</v>
      </c>
      <c r="D136" s="149">
        <v>0</v>
      </c>
      <c r="E136" s="149">
        <f t="shared" si="46"/>
        <v>0</v>
      </c>
      <c r="F136" s="139">
        <f t="shared" si="47"/>
        <v>0</v>
      </c>
      <c r="G136" s="139">
        <f t="shared" si="48"/>
        <v>0</v>
      </c>
      <c r="H136" s="139">
        <f t="shared" si="49"/>
        <v>0</v>
      </c>
      <c r="I136" s="139">
        <f t="shared" si="50"/>
        <v>0</v>
      </c>
      <c r="J136" s="139">
        <f t="shared" si="51"/>
        <v>0</v>
      </c>
      <c r="K136" s="139">
        <f t="shared" si="52"/>
        <v>0</v>
      </c>
      <c r="L136" s="139">
        <f t="shared" si="53"/>
        <v>0</v>
      </c>
      <c r="M136" s="139">
        <f t="shared" si="54"/>
        <v>0</v>
      </c>
      <c r="N136" s="126">
        <f t="shared" si="55"/>
        <v>0</v>
      </c>
    </row>
    <row r="137" spans="1:14" ht="18.95" thickTop="1" thickBot="1">
      <c r="A137" s="151" t="s">
        <v>137</v>
      </c>
      <c r="B137" s="148">
        <v>0</v>
      </c>
      <c r="C137" s="149">
        <v>0</v>
      </c>
      <c r="D137" s="149">
        <v>0</v>
      </c>
      <c r="E137" s="149">
        <f t="shared" si="46"/>
        <v>0</v>
      </c>
      <c r="F137" s="139">
        <f t="shared" si="47"/>
        <v>0</v>
      </c>
      <c r="G137" s="139">
        <f t="shared" si="48"/>
        <v>0</v>
      </c>
      <c r="H137" s="139">
        <f t="shared" si="49"/>
        <v>0</v>
      </c>
      <c r="I137" s="139">
        <f t="shared" si="50"/>
        <v>0</v>
      </c>
      <c r="J137" s="139">
        <f t="shared" si="51"/>
        <v>0</v>
      </c>
      <c r="K137" s="139">
        <f t="shared" si="52"/>
        <v>0</v>
      </c>
      <c r="L137" s="139">
        <f t="shared" si="53"/>
        <v>0</v>
      </c>
      <c r="M137" s="139">
        <f t="shared" si="54"/>
        <v>0</v>
      </c>
      <c r="N137" s="126">
        <f t="shared" si="55"/>
        <v>0</v>
      </c>
    </row>
    <row r="138" spans="1:14" ht="18.95" thickTop="1" thickBot="1">
      <c r="A138" s="151" t="s">
        <v>137</v>
      </c>
      <c r="B138" s="148">
        <v>0</v>
      </c>
      <c r="C138" s="149">
        <v>0</v>
      </c>
      <c r="D138" s="149">
        <v>0</v>
      </c>
      <c r="E138" s="149">
        <f t="shared" si="46"/>
        <v>0</v>
      </c>
      <c r="F138" s="139">
        <f t="shared" si="47"/>
        <v>0</v>
      </c>
      <c r="G138" s="139">
        <f t="shared" si="48"/>
        <v>0</v>
      </c>
      <c r="H138" s="139">
        <f t="shared" si="49"/>
        <v>0</v>
      </c>
      <c r="I138" s="139">
        <f t="shared" si="50"/>
        <v>0</v>
      </c>
      <c r="J138" s="139">
        <f t="shared" si="51"/>
        <v>0</v>
      </c>
      <c r="K138" s="139">
        <f t="shared" si="52"/>
        <v>0</v>
      </c>
      <c r="L138" s="139">
        <f t="shared" si="53"/>
        <v>0</v>
      </c>
      <c r="M138" s="139">
        <f t="shared" si="54"/>
        <v>0</v>
      </c>
      <c r="N138" s="126">
        <f t="shared" si="55"/>
        <v>0</v>
      </c>
    </row>
    <row r="139" spans="1:14" ht="18.95" thickTop="1" thickBot="1">
      <c r="A139" s="151" t="s">
        <v>137</v>
      </c>
      <c r="B139" s="148">
        <v>0</v>
      </c>
      <c r="C139" s="149">
        <v>0</v>
      </c>
      <c r="D139" s="149">
        <v>0</v>
      </c>
      <c r="E139" s="149">
        <f t="shared" si="46"/>
        <v>0</v>
      </c>
      <c r="F139" s="139">
        <f t="shared" si="47"/>
        <v>0</v>
      </c>
      <c r="G139" s="139">
        <f t="shared" si="48"/>
        <v>0</v>
      </c>
      <c r="H139" s="139">
        <f t="shared" si="49"/>
        <v>0</v>
      </c>
      <c r="I139" s="139">
        <f t="shared" si="50"/>
        <v>0</v>
      </c>
      <c r="J139" s="139">
        <f t="shared" si="51"/>
        <v>0</v>
      </c>
      <c r="K139" s="139">
        <f t="shared" si="52"/>
        <v>0</v>
      </c>
      <c r="L139" s="139">
        <f t="shared" si="53"/>
        <v>0</v>
      </c>
      <c r="M139" s="139">
        <f t="shared" si="54"/>
        <v>0</v>
      </c>
      <c r="N139" s="126">
        <f t="shared" si="55"/>
        <v>0</v>
      </c>
    </row>
    <row r="140" spans="1:14" ht="18.95" thickTop="1" thickBot="1">
      <c r="A140" s="151" t="s">
        <v>137</v>
      </c>
      <c r="B140" s="148">
        <v>0</v>
      </c>
      <c r="C140" s="149">
        <v>0</v>
      </c>
      <c r="D140" s="149">
        <v>0</v>
      </c>
      <c r="E140" s="149">
        <f t="shared" si="46"/>
        <v>0</v>
      </c>
      <c r="F140" s="139">
        <f t="shared" si="47"/>
        <v>0</v>
      </c>
      <c r="G140" s="139">
        <f t="shared" si="48"/>
        <v>0</v>
      </c>
      <c r="H140" s="139">
        <f t="shared" si="49"/>
        <v>0</v>
      </c>
      <c r="I140" s="139">
        <f t="shared" si="50"/>
        <v>0</v>
      </c>
      <c r="J140" s="139">
        <f t="shared" si="51"/>
        <v>0</v>
      </c>
      <c r="K140" s="139">
        <f t="shared" si="52"/>
        <v>0</v>
      </c>
      <c r="L140" s="139">
        <f t="shared" si="53"/>
        <v>0</v>
      </c>
      <c r="M140" s="139">
        <f t="shared" si="54"/>
        <v>0</v>
      </c>
      <c r="N140" s="126">
        <f t="shared" si="55"/>
        <v>0</v>
      </c>
    </row>
    <row r="141" spans="1:14" ht="18.95" thickTop="1" thickBot="1">
      <c r="A141" s="151" t="s">
        <v>137</v>
      </c>
      <c r="B141" s="148">
        <v>0</v>
      </c>
      <c r="C141" s="149">
        <v>0</v>
      </c>
      <c r="D141" s="149">
        <v>0</v>
      </c>
      <c r="E141" s="149">
        <f t="shared" si="46"/>
        <v>0</v>
      </c>
      <c r="F141" s="139">
        <f t="shared" si="47"/>
        <v>0</v>
      </c>
      <c r="G141" s="139">
        <f t="shared" si="48"/>
        <v>0</v>
      </c>
      <c r="H141" s="139">
        <f t="shared" si="49"/>
        <v>0</v>
      </c>
      <c r="I141" s="139">
        <f t="shared" si="50"/>
        <v>0</v>
      </c>
      <c r="J141" s="139">
        <f t="shared" si="51"/>
        <v>0</v>
      </c>
      <c r="K141" s="139">
        <f t="shared" si="52"/>
        <v>0</v>
      </c>
      <c r="L141" s="139">
        <f t="shared" si="53"/>
        <v>0</v>
      </c>
      <c r="M141" s="139">
        <f t="shared" si="54"/>
        <v>0</v>
      </c>
      <c r="N141" s="126">
        <f t="shared" si="55"/>
        <v>0</v>
      </c>
    </row>
    <row r="142" spans="1:14" ht="18.95" thickTop="1" thickBot="1">
      <c r="A142" s="151" t="s">
        <v>137</v>
      </c>
      <c r="B142" s="148">
        <v>0</v>
      </c>
      <c r="C142" s="149">
        <v>0</v>
      </c>
      <c r="D142" s="149">
        <v>0</v>
      </c>
      <c r="E142" s="149">
        <f t="shared" si="46"/>
        <v>0</v>
      </c>
      <c r="F142" s="139">
        <f t="shared" si="47"/>
        <v>0</v>
      </c>
      <c r="G142" s="139">
        <f t="shared" si="48"/>
        <v>0</v>
      </c>
      <c r="H142" s="139">
        <f t="shared" si="49"/>
        <v>0</v>
      </c>
      <c r="I142" s="139">
        <f t="shared" si="50"/>
        <v>0</v>
      </c>
      <c r="J142" s="139">
        <f t="shared" si="51"/>
        <v>0</v>
      </c>
      <c r="K142" s="139">
        <f t="shared" si="52"/>
        <v>0</v>
      </c>
      <c r="L142" s="139">
        <f t="shared" si="53"/>
        <v>0</v>
      </c>
      <c r="M142" s="139">
        <f t="shared" si="54"/>
        <v>0</v>
      </c>
      <c r="N142" s="126">
        <f t="shared" si="55"/>
        <v>0</v>
      </c>
    </row>
    <row r="143" spans="1:14" ht="18.95" thickTop="1" thickBot="1">
      <c r="A143" s="151" t="s">
        <v>137</v>
      </c>
      <c r="B143" s="148">
        <v>0</v>
      </c>
      <c r="C143" s="149">
        <v>0</v>
      </c>
      <c r="D143" s="149">
        <v>0</v>
      </c>
      <c r="E143" s="149">
        <f t="shared" si="46"/>
        <v>0</v>
      </c>
      <c r="F143" s="139">
        <f t="shared" si="47"/>
        <v>0</v>
      </c>
      <c r="G143" s="139">
        <f t="shared" si="48"/>
        <v>0</v>
      </c>
      <c r="H143" s="139">
        <f t="shared" si="49"/>
        <v>0</v>
      </c>
      <c r="I143" s="139">
        <f t="shared" si="50"/>
        <v>0</v>
      </c>
      <c r="J143" s="139">
        <f t="shared" si="51"/>
        <v>0</v>
      </c>
      <c r="K143" s="139">
        <f t="shared" si="52"/>
        <v>0</v>
      </c>
      <c r="L143" s="139">
        <f t="shared" si="53"/>
        <v>0</v>
      </c>
      <c r="M143" s="139">
        <f t="shared" si="54"/>
        <v>0</v>
      </c>
      <c r="N143" s="126">
        <f t="shared" si="55"/>
        <v>0</v>
      </c>
    </row>
    <row r="144" spans="1:14" ht="18.399999999999999" thickBot="1">
      <c r="A144" s="127" t="str">
        <f>A133</f>
        <v>September</v>
      </c>
      <c r="B144" s="128">
        <f>SUM(B134:B143)</f>
        <v>0</v>
      </c>
      <c r="C144" s="140"/>
      <c r="D144" s="140"/>
      <c r="E144" s="140"/>
      <c r="F144" s="141">
        <f>SUM(F134:F143)</f>
        <v>0</v>
      </c>
      <c r="G144" s="141">
        <f>SUM(G134:G142)</f>
        <v>0</v>
      </c>
      <c r="H144" s="141">
        <f>SUM(H134:H142)</f>
        <v>0</v>
      </c>
      <c r="I144" s="141">
        <f>SUM(I134:I142)</f>
        <v>0</v>
      </c>
      <c r="J144" s="141">
        <f>SUM(J134:J143)</f>
        <v>0</v>
      </c>
      <c r="K144" s="141">
        <f>SUM(K134:K143)</f>
        <v>0</v>
      </c>
      <c r="L144" s="141">
        <f>SUM(L134:L143)</f>
        <v>0</v>
      </c>
      <c r="M144" s="141">
        <f>SUM(M134:M143)</f>
        <v>0</v>
      </c>
      <c r="N144" s="130">
        <f>SUM(N134:N143)</f>
        <v>0</v>
      </c>
    </row>
    <row r="145" spans="1:15">
      <c r="A145" s="30" t="s">
        <v>132</v>
      </c>
      <c r="B145" s="145"/>
      <c r="C145" s="120"/>
      <c r="D145" s="120"/>
      <c r="E145" s="120"/>
      <c r="F145" s="142">
        <f>SUM(F144:N144)</f>
        <v>0</v>
      </c>
      <c r="G145" s="137"/>
      <c r="H145" s="137"/>
      <c r="I145" s="143"/>
      <c r="J145" s="143"/>
      <c r="K145" s="143"/>
      <c r="L145" s="143"/>
      <c r="M145" s="143"/>
      <c r="N145" s="143"/>
    </row>
    <row r="146" spans="1:15">
      <c r="A146" s="30" t="s">
        <v>138</v>
      </c>
      <c r="B146" s="48"/>
      <c r="C146" s="120"/>
      <c r="D146" s="120"/>
      <c r="E146" s="120"/>
      <c r="F146" s="133">
        <f>Budget!U64</f>
        <v>0</v>
      </c>
      <c r="G146" s="137"/>
      <c r="H146" s="137"/>
      <c r="I146" s="143"/>
      <c r="J146" s="39"/>
      <c r="K146" s="39"/>
      <c r="L146" s="39"/>
      <c r="M146" s="39"/>
      <c r="N146" s="39"/>
    </row>
    <row r="147" spans="1:15" ht="18.399999999999999" thickBot="1">
      <c r="A147" s="134" t="s">
        <v>139</v>
      </c>
      <c r="B147" s="85"/>
      <c r="C147" s="135"/>
      <c r="D147" s="135"/>
      <c r="E147" s="135"/>
      <c r="F147" s="136">
        <f>F145-F146</f>
        <v>0</v>
      </c>
      <c r="G147" s="143"/>
      <c r="H147" s="39"/>
      <c r="I147" s="39"/>
      <c r="J147" s="39"/>
      <c r="K147" s="39"/>
    </row>
    <row r="148" spans="1:15" ht="18.399999999999999" thickBot="1">
      <c r="B148" s="39"/>
      <c r="C148" s="119"/>
      <c r="D148" s="119"/>
      <c r="E148" s="119"/>
      <c r="F148" s="39"/>
      <c r="G148" s="39"/>
      <c r="H148" s="39"/>
      <c r="I148" s="39"/>
      <c r="J148" s="39"/>
      <c r="K148" s="39"/>
    </row>
    <row r="149" spans="1:15" ht="18.399999999999999" thickBot="1">
      <c r="A149" s="122" t="str">
        <f>Budget!W3</f>
        <v>Oktober</v>
      </c>
      <c r="B149" s="123" t="s">
        <v>133</v>
      </c>
      <c r="C149" s="124" t="s">
        <v>134</v>
      </c>
      <c r="D149" s="124" t="s">
        <v>148</v>
      </c>
      <c r="E149" s="124" t="s">
        <v>136</v>
      </c>
      <c r="F149" s="138" t="str">
        <f>A149</f>
        <v>Oktober</v>
      </c>
      <c r="G149" s="138" t="str">
        <f>A5</f>
        <v>Januar</v>
      </c>
      <c r="H149" s="138" t="str">
        <f>A21</f>
        <v>Februar</v>
      </c>
      <c r="I149" s="138" t="str">
        <f>A37</f>
        <v>März</v>
      </c>
      <c r="J149" s="138" t="str">
        <f>A53</f>
        <v>April</v>
      </c>
      <c r="K149" s="138" t="str">
        <f>A69</f>
        <v xml:space="preserve">Mai </v>
      </c>
      <c r="L149" s="138" t="str">
        <f>A85</f>
        <v>Juni</v>
      </c>
      <c r="M149" s="138" t="str">
        <f>A101</f>
        <v>Juli</v>
      </c>
      <c r="N149" s="138" t="str">
        <f>A117</f>
        <v>August</v>
      </c>
      <c r="O149" s="125" t="str">
        <f>A133</f>
        <v>September</v>
      </c>
    </row>
    <row r="150" spans="1:15" ht="18.95" thickTop="1" thickBot="1">
      <c r="A150" s="151" t="s">
        <v>137</v>
      </c>
      <c r="B150" s="148">
        <v>0</v>
      </c>
      <c r="C150" s="149">
        <v>0</v>
      </c>
      <c r="D150" s="149">
        <v>0</v>
      </c>
      <c r="E150" s="149">
        <f t="shared" ref="E150:E159" si="56">SUM(C150:D150)</f>
        <v>0</v>
      </c>
      <c r="F150" s="139">
        <f t="shared" ref="F150:F159" si="57">IF(E150&lt;=30,B150,0)</f>
        <v>0</v>
      </c>
      <c r="G150" s="139">
        <f t="shared" ref="G150:G159" si="58">IF(AND(E6&gt;=271,E6&lt;=300),B6,0)</f>
        <v>0</v>
      </c>
      <c r="H150" s="139">
        <f t="shared" ref="H150:H159" si="59">IF(AND(E22&gt;=241,E22&lt;=270),B22,0)</f>
        <v>0</v>
      </c>
      <c r="I150" s="139">
        <f t="shared" ref="I150:I159" si="60">IF(AND(E38&gt;=211,E38&lt;=240),B38,0)</f>
        <v>0</v>
      </c>
      <c r="J150" s="139">
        <f t="shared" ref="J150:J159" si="61">IF(AND(E54&gt;=181,E54&lt;=210),B54,0)</f>
        <v>0</v>
      </c>
      <c r="K150" s="139">
        <f t="shared" ref="K150:K159" si="62">IF(AND(E70&gt;=151,E70&lt;=180),B70,0)</f>
        <v>0</v>
      </c>
      <c r="L150" s="139">
        <f t="shared" ref="L150:L159" si="63">IF(AND(E86&gt;=121,E86&lt;=150),B86,0)</f>
        <v>0</v>
      </c>
      <c r="M150" s="139">
        <f t="shared" ref="M150:M159" si="64">IF(AND(E102&gt;=91,E102&lt;=120),B102,0)</f>
        <v>0</v>
      </c>
      <c r="N150" s="139">
        <f t="shared" ref="N150:N159" si="65">IF(AND(E118&gt;=61,E118&lt;=90),B118,0)</f>
        <v>0</v>
      </c>
      <c r="O150" s="126">
        <f t="shared" ref="O150:O159" si="66">IF(AND(E134&gt;=31,E134&lt;=60),B134,0)</f>
        <v>0</v>
      </c>
    </row>
    <row r="151" spans="1:15" ht="18.95" thickTop="1" thickBot="1">
      <c r="A151" s="151" t="s">
        <v>137</v>
      </c>
      <c r="B151" s="148">
        <v>0</v>
      </c>
      <c r="C151" s="149">
        <v>0</v>
      </c>
      <c r="D151" s="149">
        <v>0</v>
      </c>
      <c r="E151" s="149">
        <f t="shared" si="56"/>
        <v>0</v>
      </c>
      <c r="F151" s="139">
        <f t="shared" si="57"/>
        <v>0</v>
      </c>
      <c r="G151" s="139">
        <f t="shared" si="58"/>
        <v>0</v>
      </c>
      <c r="H151" s="139">
        <f t="shared" si="59"/>
        <v>0</v>
      </c>
      <c r="I151" s="139">
        <f t="shared" si="60"/>
        <v>0</v>
      </c>
      <c r="J151" s="139">
        <f t="shared" si="61"/>
        <v>0</v>
      </c>
      <c r="K151" s="139">
        <f t="shared" si="62"/>
        <v>0</v>
      </c>
      <c r="L151" s="139">
        <f t="shared" si="63"/>
        <v>0</v>
      </c>
      <c r="M151" s="139">
        <f t="shared" si="64"/>
        <v>0</v>
      </c>
      <c r="N151" s="139">
        <f t="shared" si="65"/>
        <v>0</v>
      </c>
      <c r="O151" s="126">
        <f t="shared" si="66"/>
        <v>0</v>
      </c>
    </row>
    <row r="152" spans="1:15" ht="18.95" thickTop="1" thickBot="1">
      <c r="A152" s="151" t="s">
        <v>137</v>
      </c>
      <c r="B152" s="148">
        <v>0</v>
      </c>
      <c r="C152" s="149">
        <v>0</v>
      </c>
      <c r="D152" s="149">
        <v>0</v>
      </c>
      <c r="E152" s="149">
        <f t="shared" si="56"/>
        <v>0</v>
      </c>
      <c r="F152" s="139">
        <f t="shared" si="57"/>
        <v>0</v>
      </c>
      <c r="G152" s="139">
        <f t="shared" si="58"/>
        <v>0</v>
      </c>
      <c r="H152" s="139">
        <f t="shared" si="59"/>
        <v>0</v>
      </c>
      <c r="I152" s="139">
        <f t="shared" si="60"/>
        <v>0</v>
      </c>
      <c r="J152" s="139">
        <f t="shared" si="61"/>
        <v>0</v>
      </c>
      <c r="K152" s="139">
        <f t="shared" si="62"/>
        <v>0</v>
      </c>
      <c r="L152" s="139">
        <f t="shared" si="63"/>
        <v>0</v>
      </c>
      <c r="M152" s="139">
        <f t="shared" si="64"/>
        <v>0</v>
      </c>
      <c r="N152" s="139">
        <f t="shared" si="65"/>
        <v>0</v>
      </c>
      <c r="O152" s="126">
        <f t="shared" si="66"/>
        <v>0</v>
      </c>
    </row>
    <row r="153" spans="1:15" ht="18.95" thickTop="1" thickBot="1">
      <c r="A153" s="151" t="s">
        <v>137</v>
      </c>
      <c r="B153" s="148">
        <v>0</v>
      </c>
      <c r="C153" s="149">
        <v>0</v>
      </c>
      <c r="D153" s="149">
        <v>0</v>
      </c>
      <c r="E153" s="149">
        <f t="shared" si="56"/>
        <v>0</v>
      </c>
      <c r="F153" s="139">
        <f t="shared" si="57"/>
        <v>0</v>
      </c>
      <c r="G153" s="139">
        <f t="shared" si="58"/>
        <v>0</v>
      </c>
      <c r="H153" s="139">
        <f t="shared" si="59"/>
        <v>0</v>
      </c>
      <c r="I153" s="139">
        <f t="shared" si="60"/>
        <v>0</v>
      </c>
      <c r="J153" s="139">
        <f t="shared" si="61"/>
        <v>0</v>
      </c>
      <c r="K153" s="139">
        <f t="shared" si="62"/>
        <v>0</v>
      </c>
      <c r="L153" s="139">
        <f t="shared" si="63"/>
        <v>0</v>
      </c>
      <c r="M153" s="139">
        <f t="shared" si="64"/>
        <v>0</v>
      </c>
      <c r="N153" s="139">
        <f t="shared" si="65"/>
        <v>0</v>
      </c>
      <c r="O153" s="126">
        <f t="shared" si="66"/>
        <v>0</v>
      </c>
    </row>
    <row r="154" spans="1:15" ht="18.95" thickTop="1" thickBot="1">
      <c r="A154" s="151" t="s">
        <v>137</v>
      </c>
      <c r="B154" s="148">
        <v>0</v>
      </c>
      <c r="C154" s="149">
        <v>0</v>
      </c>
      <c r="D154" s="149">
        <v>0</v>
      </c>
      <c r="E154" s="149">
        <f t="shared" si="56"/>
        <v>0</v>
      </c>
      <c r="F154" s="139">
        <f t="shared" si="57"/>
        <v>0</v>
      </c>
      <c r="G154" s="139">
        <f t="shared" si="58"/>
        <v>0</v>
      </c>
      <c r="H154" s="139">
        <f t="shared" si="59"/>
        <v>0</v>
      </c>
      <c r="I154" s="139">
        <f t="shared" si="60"/>
        <v>0</v>
      </c>
      <c r="J154" s="139">
        <f t="shared" si="61"/>
        <v>0</v>
      </c>
      <c r="K154" s="139">
        <f t="shared" si="62"/>
        <v>0</v>
      </c>
      <c r="L154" s="139">
        <f t="shared" si="63"/>
        <v>0</v>
      </c>
      <c r="M154" s="139">
        <f t="shared" si="64"/>
        <v>0</v>
      </c>
      <c r="N154" s="139">
        <f t="shared" si="65"/>
        <v>0</v>
      </c>
      <c r="O154" s="126">
        <f t="shared" si="66"/>
        <v>0</v>
      </c>
    </row>
    <row r="155" spans="1:15" ht="18.95" thickTop="1" thickBot="1">
      <c r="A155" s="151" t="s">
        <v>137</v>
      </c>
      <c r="B155" s="148">
        <v>0</v>
      </c>
      <c r="C155" s="149">
        <v>0</v>
      </c>
      <c r="D155" s="149">
        <v>0</v>
      </c>
      <c r="E155" s="149">
        <f t="shared" si="56"/>
        <v>0</v>
      </c>
      <c r="F155" s="139">
        <f t="shared" si="57"/>
        <v>0</v>
      </c>
      <c r="G155" s="139">
        <f t="shared" si="58"/>
        <v>0</v>
      </c>
      <c r="H155" s="139">
        <f t="shared" si="59"/>
        <v>0</v>
      </c>
      <c r="I155" s="139">
        <f t="shared" si="60"/>
        <v>0</v>
      </c>
      <c r="J155" s="139">
        <f t="shared" si="61"/>
        <v>0</v>
      </c>
      <c r="K155" s="139">
        <f t="shared" si="62"/>
        <v>0</v>
      </c>
      <c r="L155" s="139">
        <f t="shared" si="63"/>
        <v>0</v>
      </c>
      <c r="M155" s="139">
        <f t="shared" si="64"/>
        <v>0</v>
      </c>
      <c r="N155" s="139">
        <f t="shared" si="65"/>
        <v>0</v>
      </c>
      <c r="O155" s="126">
        <f t="shared" si="66"/>
        <v>0</v>
      </c>
    </row>
    <row r="156" spans="1:15" ht="18.95" thickTop="1" thickBot="1">
      <c r="A156" s="151" t="s">
        <v>137</v>
      </c>
      <c r="B156" s="148">
        <v>0</v>
      </c>
      <c r="C156" s="149">
        <v>0</v>
      </c>
      <c r="D156" s="149">
        <v>0</v>
      </c>
      <c r="E156" s="149">
        <f t="shared" si="56"/>
        <v>0</v>
      </c>
      <c r="F156" s="139">
        <f t="shared" si="57"/>
        <v>0</v>
      </c>
      <c r="G156" s="139">
        <f t="shared" si="58"/>
        <v>0</v>
      </c>
      <c r="H156" s="139">
        <f t="shared" si="59"/>
        <v>0</v>
      </c>
      <c r="I156" s="139">
        <f t="shared" si="60"/>
        <v>0</v>
      </c>
      <c r="J156" s="139">
        <f t="shared" si="61"/>
        <v>0</v>
      </c>
      <c r="K156" s="139">
        <f t="shared" si="62"/>
        <v>0</v>
      </c>
      <c r="L156" s="139">
        <f t="shared" si="63"/>
        <v>0</v>
      </c>
      <c r="M156" s="139">
        <f t="shared" si="64"/>
        <v>0</v>
      </c>
      <c r="N156" s="139">
        <f t="shared" si="65"/>
        <v>0</v>
      </c>
      <c r="O156" s="126">
        <f t="shared" si="66"/>
        <v>0</v>
      </c>
    </row>
    <row r="157" spans="1:15" ht="18.95" thickTop="1" thickBot="1">
      <c r="A157" s="151" t="s">
        <v>137</v>
      </c>
      <c r="B157" s="148">
        <v>0</v>
      </c>
      <c r="C157" s="149">
        <v>0</v>
      </c>
      <c r="D157" s="149">
        <v>0</v>
      </c>
      <c r="E157" s="149">
        <f t="shared" si="56"/>
        <v>0</v>
      </c>
      <c r="F157" s="139">
        <f t="shared" si="57"/>
        <v>0</v>
      </c>
      <c r="G157" s="139">
        <f t="shared" si="58"/>
        <v>0</v>
      </c>
      <c r="H157" s="139">
        <f t="shared" si="59"/>
        <v>0</v>
      </c>
      <c r="I157" s="139">
        <f t="shared" si="60"/>
        <v>0</v>
      </c>
      <c r="J157" s="139">
        <f t="shared" si="61"/>
        <v>0</v>
      </c>
      <c r="K157" s="139">
        <f t="shared" si="62"/>
        <v>0</v>
      </c>
      <c r="L157" s="139">
        <f t="shared" si="63"/>
        <v>0</v>
      </c>
      <c r="M157" s="139">
        <f t="shared" si="64"/>
        <v>0</v>
      </c>
      <c r="N157" s="139">
        <f t="shared" si="65"/>
        <v>0</v>
      </c>
      <c r="O157" s="126">
        <f t="shared" si="66"/>
        <v>0</v>
      </c>
    </row>
    <row r="158" spans="1:15" ht="18.95" thickTop="1" thickBot="1">
      <c r="A158" s="151" t="s">
        <v>137</v>
      </c>
      <c r="B158" s="148">
        <v>0</v>
      </c>
      <c r="C158" s="149">
        <v>0</v>
      </c>
      <c r="D158" s="149">
        <v>0</v>
      </c>
      <c r="E158" s="149">
        <f t="shared" si="56"/>
        <v>0</v>
      </c>
      <c r="F158" s="139">
        <f t="shared" si="57"/>
        <v>0</v>
      </c>
      <c r="G158" s="139">
        <f t="shared" si="58"/>
        <v>0</v>
      </c>
      <c r="H158" s="139">
        <f t="shared" si="59"/>
        <v>0</v>
      </c>
      <c r="I158" s="139">
        <f t="shared" si="60"/>
        <v>0</v>
      </c>
      <c r="J158" s="139">
        <f t="shared" si="61"/>
        <v>0</v>
      </c>
      <c r="K158" s="139">
        <f t="shared" si="62"/>
        <v>0</v>
      </c>
      <c r="L158" s="139">
        <f t="shared" si="63"/>
        <v>0</v>
      </c>
      <c r="M158" s="139">
        <f t="shared" si="64"/>
        <v>0</v>
      </c>
      <c r="N158" s="139">
        <f t="shared" si="65"/>
        <v>0</v>
      </c>
      <c r="O158" s="126">
        <f t="shared" si="66"/>
        <v>0</v>
      </c>
    </row>
    <row r="159" spans="1:15" ht="18.95" thickTop="1" thickBot="1">
      <c r="A159" s="151" t="s">
        <v>137</v>
      </c>
      <c r="B159" s="148">
        <v>0</v>
      </c>
      <c r="C159" s="149">
        <v>0</v>
      </c>
      <c r="D159" s="149">
        <v>0</v>
      </c>
      <c r="E159" s="149">
        <f t="shared" si="56"/>
        <v>0</v>
      </c>
      <c r="F159" s="139">
        <f t="shared" si="57"/>
        <v>0</v>
      </c>
      <c r="G159" s="139">
        <f t="shared" si="58"/>
        <v>0</v>
      </c>
      <c r="H159" s="139">
        <f t="shared" si="59"/>
        <v>0</v>
      </c>
      <c r="I159" s="139">
        <f t="shared" si="60"/>
        <v>0</v>
      </c>
      <c r="J159" s="139">
        <f t="shared" si="61"/>
        <v>0</v>
      </c>
      <c r="K159" s="139">
        <f t="shared" si="62"/>
        <v>0</v>
      </c>
      <c r="L159" s="139">
        <f t="shared" si="63"/>
        <v>0</v>
      </c>
      <c r="M159" s="139">
        <f t="shared" si="64"/>
        <v>0</v>
      </c>
      <c r="N159" s="139">
        <f t="shared" si="65"/>
        <v>0</v>
      </c>
      <c r="O159" s="126">
        <f t="shared" si="66"/>
        <v>0</v>
      </c>
    </row>
    <row r="160" spans="1:15" ht="18.399999999999999" thickBot="1">
      <c r="A160" s="127" t="str">
        <f>A149</f>
        <v>Oktober</v>
      </c>
      <c r="B160" s="128">
        <f>SUM(B150:B159)</f>
        <v>0</v>
      </c>
      <c r="C160" s="140"/>
      <c r="D160" s="140"/>
      <c r="E160" s="140"/>
      <c r="F160" s="141">
        <f>SUM(F150:F159)</f>
        <v>0</v>
      </c>
      <c r="G160" s="141">
        <f>SUM(G150:G159)</f>
        <v>0</v>
      </c>
      <c r="H160" s="141">
        <f>SUM(H150:H158)</f>
        <v>0</v>
      </c>
      <c r="I160" s="141">
        <f>SUM(I150:I158)</f>
        <v>0</v>
      </c>
      <c r="J160" s="141">
        <f>SUM(J150:J158)</f>
        <v>0</v>
      </c>
      <c r="K160" s="141">
        <f>SUM(K150:K159)</f>
        <v>0</v>
      </c>
      <c r="L160" s="141">
        <f>SUM(L150:L159)</f>
        <v>0</v>
      </c>
      <c r="M160" s="141">
        <f>SUM(M150:M159)</f>
        <v>0</v>
      </c>
      <c r="N160" s="141">
        <f>SUM(N150:N159)</f>
        <v>0</v>
      </c>
      <c r="O160" s="130">
        <f>SUM(O150:O159)</f>
        <v>0</v>
      </c>
    </row>
    <row r="161" spans="1:18">
      <c r="A161" s="30" t="s">
        <v>132</v>
      </c>
      <c r="B161" s="145"/>
      <c r="C161" s="120"/>
      <c r="D161" s="120"/>
      <c r="E161" s="120"/>
      <c r="F161" s="142">
        <f>SUM(F160:O160)</f>
        <v>0</v>
      </c>
      <c r="G161" s="137"/>
      <c r="H161" s="137"/>
      <c r="I161" s="137"/>
      <c r="J161" s="143"/>
      <c r="K161" s="143"/>
      <c r="L161" s="143"/>
      <c r="M161" s="143"/>
      <c r="N161" s="143"/>
      <c r="O161" s="143"/>
    </row>
    <row r="162" spans="1:18">
      <c r="A162" s="30" t="s">
        <v>138</v>
      </c>
      <c r="B162" s="48"/>
      <c r="C162" s="120"/>
      <c r="D162" s="120"/>
      <c r="E162" s="120"/>
      <c r="F162" s="133">
        <f>Budget!W64</f>
        <v>0</v>
      </c>
      <c r="G162" s="137"/>
      <c r="H162" s="137"/>
      <c r="I162" s="137"/>
      <c r="J162" s="143"/>
      <c r="K162" s="39"/>
      <c r="L162" s="39"/>
      <c r="M162" s="39"/>
      <c r="N162" s="39"/>
      <c r="O162" s="39"/>
    </row>
    <row r="163" spans="1:18" ht="18.399999999999999" thickBot="1">
      <c r="A163" s="134" t="s">
        <v>139</v>
      </c>
      <c r="B163" s="85"/>
      <c r="C163" s="135"/>
      <c r="D163" s="135"/>
      <c r="E163" s="135"/>
      <c r="F163" s="136">
        <f>F161-F162</f>
        <v>0</v>
      </c>
      <c r="G163" s="143"/>
      <c r="H163" s="39"/>
      <c r="I163" s="39"/>
      <c r="J163" s="39"/>
      <c r="K163" s="39"/>
    </row>
    <row r="164" spans="1:18" ht="18.399999999999999" thickBot="1">
      <c r="B164" s="39"/>
      <c r="C164" s="119"/>
      <c r="D164" s="119"/>
      <c r="E164" s="119"/>
      <c r="F164" s="39"/>
      <c r="G164" s="39"/>
      <c r="H164" s="39"/>
      <c r="I164" s="39"/>
      <c r="J164" s="39"/>
      <c r="K164" s="39"/>
    </row>
    <row r="165" spans="1:18" ht="18.399999999999999" thickBot="1">
      <c r="A165" s="122" t="str">
        <f>Budget!Y3</f>
        <v>November</v>
      </c>
      <c r="B165" s="123" t="s">
        <v>133</v>
      </c>
      <c r="C165" s="124" t="s">
        <v>134</v>
      </c>
      <c r="D165" s="124" t="s">
        <v>149</v>
      </c>
      <c r="E165" s="124" t="s">
        <v>136</v>
      </c>
      <c r="F165" s="138" t="str">
        <f>A165</f>
        <v>November</v>
      </c>
      <c r="G165" s="138" t="str">
        <f>A5</f>
        <v>Januar</v>
      </c>
      <c r="H165" s="138" t="str">
        <f>A21</f>
        <v>Februar</v>
      </c>
      <c r="I165" s="138" t="str">
        <f>A37</f>
        <v>März</v>
      </c>
      <c r="J165" s="138" t="str">
        <f>A53</f>
        <v>April</v>
      </c>
      <c r="K165" s="138" t="str">
        <f>A69</f>
        <v xml:space="preserve">Mai </v>
      </c>
      <c r="L165" s="138" t="str">
        <f>A85</f>
        <v>Juni</v>
      </c>
      <c r="M165" s="138" t="str">
        <f>A101</f>
        <v>Juli</v>
      </c>
      <c r="N165" s="138" t="str">
        <f>A117</f>
        <v>August</v>
      </c>
      <c r="O165" s="138" t="str">
        <f>A133</f>
        <v>September</v>
      </c>
      <c r="P165" s="125" t="str">
        <f>A149</f>
        <v>Oktober</v>
      </c>
      <c r="Q165" s="12"/>
      <c r="R165" s="12"/>
    </row>
    <row r="166" spans="1:18" ht="18.95" thickTop="1" thickBot="1">
      <c r="A166" s="151" t="s">
        <v>137</v>
      </c>
      <c r="B166" s="148">
        <v>0</v>
      </c>
      <c r="C166" s="149">
        <v>0</v>
      </c>
      <c r="D166" s="149">
        <v>0</v>
      </c>
      <c r="E166" s="149">
        <f t="shared" ref="E166:E175" si="67">SUM(C166:D166)</f>
        <v>0</v>
      </c>
      <c r="F166" s="139">
        <f t="shared" ref="F166:F175" si="68">IF(E166&lt;=30,B166,0)</f>
        <v>0</v>
      </c>
      <c r="G166" s="139">
        <f t="shared" ref="G166:G175" si="69">IF(AND(E6&gt;=301,E6&lt;=330),B6,0)</f>
        <v>0</v>
      </c>
      <c r="H166" s="139">
        <f t="shared" ref="H166:H175" si="70">IF(AND(E22&gt;=271,E22&lt;=300),B22,0)</f>
        <v>0</v>
      </c>
      <c r="I166" s="139">
        <f t="shared" ref="I166:I175" si="71">IF(AND(E38&gt;=241,E38&lt;=270),B38,0)</f>
        <v>0</v>
      </c>
      <c r="J166" s="139">
        <f t="shared" ref="J166:J175" si="72">IF(AND(E54&gt;=211,E54&lt;=240),B54,0)</f>
        <v>0</v>
      </c>
      <c r="K166" s="139">
        <f t="shared" ref="K166:K175" si="73">IF(AND(E70&gt;=181,E70&lt;=210),B70,0)</f>
        <v>0</v>
      </c>
      <c r="L166" s="139">
        <f t="shared" ref="L166:L175" si="74">IF(AND(E86&gt;=151,E86&lt;=180),B86,0)</f>
        <v>0</v>
      </c>
      <c r="M166" s="139">
        <f t="shared" ref="M166:M175" si="75">IF(AND(E102&gt;=121,E102&lt;=150),B102,0)</f>
        <v>0</v>
      </c>
      <c r="N166" s="139">
        <f t="shared" ref="N166:N175" si="76">IF(AND(E118&gt;=91,E118&lt;=120),B118,0)</f>
        <v>0</v>
      </c>
      <c r="O166" s="139">
        <f t="shared" ref="O166:O175" si="77">IF(AND(E134&gt;=61,E134&lt;=90),B134,0)</f>
        <v>0</v>
      </c>
      <c r="P166" s="126">
        <f t="shared" ref="P166:P175" si="78">IF(AND(E150&gt;=31,E150&lt;=60),B150,0)</f>
        <v>0</v>
      </c>
    </row>
    <row r="167" spans="1:18" ht="18.95" thickTop="1" thickBot="1">
      <c r="A167" s="151" t="s">
        <v>137</v>
      </c>
      <c r="B167" s="148">
        <v>0</v>
      </c>
      <c r="C167" s="149">
        <v>0</v>
      </c>
      <c r="D167" s="149">
        <v>0</v>
      </c>
      <c r="E167" s="149">
        <f t="shared" si="67"/>
        <v>0</v>
      </c>
      <c r="F167" s="139">
        <f t="shared" si="68"/>
        <v>0</v>
      </c>
      <c r="G167" s="139">
        <f t="shared" si="69"/>
        <v>0</v>
      </c>
      <c r="H167" s="139">
        <f t="shared" si="70"/>
        <v>0</v>
      </c>
      <c r="I167" s="139">
        <f t="shared" si="71"/>
        <v>0</v>
      </c>
      <c r="J167" s="139">
        <f t="shared" si="72"/>
        <v>0</v>
      </c>
      <c r="K167" s="139">
        <f t="shared" si="73"/>
        <v>0</v>
      </c>
      <c r="L167" s="139">
        <f t="shared" si="74"/>
        <v>0</v>
      </c>
      <c r="M167" s="139">
        <f t="shared" si="75"/>
        <v>0</v>
      </c>
      <c r="N167" s="139">
        <f t="shared" si="76"/>
        <v>0</v>
      </c>
      <c r="O167" s="139">
        <f t="shared" si="77"/>
        <v>0</v>
      </c>
      <c r="P167" s="126">
        <f t="shared" si="78"/>
        <v>0</v>
      </c>
    </row>
    <row r="168" spans="1:18" ht="18.95" thickTop="1" thickBot="1">
      <c r="A168" s="151" t="s">
        <v>137</v>
      </c>
      <c r="B168" s="148">
        <v>0</v>
      </c>
      <c r="C168" s="149">
        <v>0</v>
      </c>
      <c r="D168" s="149">
        <v>0</v>
      </c>
      <c r="E168" s="149">
        <f t="shared" si="67"/>
        <v>0</v>
      </c>
      <c r="F168" s="139">
        <f t="shared" si="68"/>
        <v>0</v>
      </c>
      <c r="G168" s="139">
        <f t="shared" si="69"/>
        <v>0</v>
      </c>
      <c r="H168" s="139">
        <f t="shared" si="70"/>
        <v>0</v>
      </c>
      <c r="I168" s="139">
        <f t="shared" si="71"/>
        <v>0</v>
      </c>
      <c r="J168" s="139">
        <f t="shared" si="72"/>
        <v>0</v>
      </c>
      <c r="K168" s="139">
        <f t="shared" si="73"/>
        <v>0</v>
      </c>
      <c r="L168" s="139">
        <f t="shared" si="74"/>
        <v>0</v>
      </c>
      <c r="M168" s="139">
        <f t="shared" si="75"/>
        <v>0</v>
      </c>
      <c r="N168" s="139">
        <f t="shared" si="76"/>
        <v>0</v>
      </c>
      <c r="O168" s="139">
        <f t="shared" si="77"/>
        <v>0</v>
      </c>
      <c r="P168" s="126">
        <f t="shared" si="78"/>
        <v>0</v>
      </c>
    </row>
    <row r="169" spans="1:18" ht="18.95" thickTop="1" thickBot="1">
      <c r="A169" s="151" t="s">
        <v>137</v>
      </c>
      <c r="B169" s="148">
        <v>0</v>
      </c>
      <c r="C169" s="149">
        <v>0</v>
      </c>
      <c r="D169" s="149">
        <v>0</v>
      </c>
      <c r="E169" s="149">
        <f t="shared" si="67"/>
        <v>0</v>
      </c>
      <c r="F169" s="139">
        <f t="shared" si="68"/>
        <v>0</v>
      </c>
      <c r="G169" s="139">
        <f t="shared" si="69"/>
        <v>0</v>
      </c>
      <c r="H169" s="139">
        <f t="shared" si="70"/>
        <v>0</v>
      </c>
      <c r="I169" s="139">
        <f t="shared" si="71"/>
        <v>0</v>
      </c>
      <c r="J169" s="139">
        <f t="shared" si="72"/>
        <v>0</v>
      </c>
      <c r="K169" s="139">
        <f t="shared" si="73"/>
        <v>0</v>
      </c>
      <c r="L169" s="139">
        <f t="shared" si="74"/>
        <v>0</v>
      </c>
      <c r="M169" s="139">
        <f t="shared" si="75"/>
        <v>0</v>
      </c>
      <c r="N169" s="139">
        <f t="shared" si="76"/>
        <v>0</v>
      </c>
      <c r="O169" s="139">
        <f t="shared" si="77"/>
        <v>0</v>
      </c>
      <c r="P169" s="126">
        <f t="shared" si="78"/>
        <v>0</v>
      </c>
    </row>
    <row r="170" spans="1:18" ht="18.95" thickTop="1" thickBot="1">
      <c r="A170" s="151" t="s">
        <v>137</v>
      </c>
      <c r="B170" s="148">
        <v>0</v>
      </c>
      <c r="C170" s="149">
        <v>0</v>
      </c>
      <c r="D170" s="149">
        <v>0</v>
      </c>
      <c r="E170" s="149">
        <f t="shared" si="67"/>
        <v>0</v>
      </c>
      <c r="F170" s="139">
        <f t="shared" si="68"/>
        <v>0</v>
      </c>
      <c r="G170" s="139">
        <f t="shared" si="69"/>
        <v>0</v>
      </c>
      <c r="H170" s="139">
        <f t="shared" si="70"/>
        <v>0</v>
      </c>
      <c r="I170" s="139">
        <f t="shared" si="71"/>
        <v>0</v>
      </c>
      <c r="J170" s="139">
        <f t="shared" si="72"/>
        <v>0</v>
      </c>
      <c r="K170" s="139">
        <f t="shared" si="73"/>
        <v>0</v>
      </c>
      <c r="L170" s="139">
        <f t="shared" si="74"/>
        <v>0</v>
      </c>
      <c r="M170" s="139">
        <f t="shared" si="75"/>
        <v>0</v>
      </c>
      <c r="N170" s="139">
        <f t="shared" si="76"/>
        <v>0</v>
      </c>
      <c r="O170" s="139">
        <f t="shared" si="77"/>
        <v>0</v>
      </c>
      <c r="P170" s="126">
        <f t="shared" si="78"/>
        <v>0</v>
      </c>
    </row>
    <row r="171" spans="1:18" ht="18.95" thickTop="1" thickBot="1">
      <c r="A171" s="151" t="s">
        <v>137</v>
      </c>
      <c r="B171" s="148">
        <v>0</v>
      </c>
      <c r="C171" s="149">
        <v>0</v>
      </c>
      <c r="D171" s="149">
        <v>0</v>
      </c>
      <c r="E171" s="149">
        <f t="shared" si="67"/>
        <v>0</v>
      </c>
      <c r="F171" s="139">
        <f t="shared" si="68"/>
        <v>0</v>
      </c>
      <c r="G171" s="139">
        <f t="shared" si="69"/>
        <v>0</v>
      </c>
      <c r="H171" s="139">
        <f t="shared" si="70"/>
        <v>0</v>
      </c>
      <c r="I171" s="139">
        <f t="shared" si="71"/>
        <v>0</v>
      </c>
      <c r="J171" s="139">
        <f t="shared" si="72"/>
        <v>0</v>
      </c>
      <c r="K171" s="139">
        <f t="shared" si="73"/>
        <v>0</v>
      </c>
      <c r="L171" s="139">
        <f t="shared" si="74"/>
        <v>0</v>
      </c>
      <c r="M171" s="139">
        <f t="shared" si="75"/>
        <v>0</v>
      </c>
      <c r="N171" s="139">
        <f t="shared" si="76"/>
        <v>0</v>
      </c>
      <c r="O171" s="139">
        <f t="shared" si="77"/>
        <v>0</v>
      </c>
      <c r="P171" s="126">
        <f t="shared" si="78"/>
        <v>0</v>
      </c>
    </row>
    <row r="172" spans="1:18" ht="18.95" thickTop="1" thickBot="1">
      <c r="A172" s="151" t="s">
        <v>137</v>
      </c>
      <c r="B172" s="148">
        <v>0</v>
      </c>
      <c r="C172" s="149">
        <v>0</v>
      </c>
      <c r="D172" s="149">
        <v>0</v>
      </c>
      <c r="E172" s="149">
        <f t="shared" si="67"/>
        <v>0</v>
      </c>
      <c r="F172" s="139">
        <f t="shared" si="68"/>
        <v>0</v>
      </c>
      <c r="G172" s="139">
        <f t="shared" si="69"/>
        <v>0</v>
      </c>
      <c r="H172" s="139">
        <f t="shared" si="70"/>
        <v>0</v>
      </c>
      <c r="I172" s="139">
        <f t="shared" si="71"/>
        <v>0</v>
      </c>
      <c r="J172" s="139">
        <f t="shared" si="72"/>
        <v>0</v>
      </c>
      <c r="K172" s="139">
        <f t="shared" si="73"/>
        <v>0</v>
      </c>
      <c r="L172" s="139">
        <f t="shared" si="74"/>
        <v>0</v>
      </c>
      <c r="M172" s="139">
        <f t="shared" si="75"/>
        <v>0</v>
      </c>
      <c r="N172" s="139">
        <f t="shared" si="76"/>
        <v>0</v>
      </c>
      <c r="O172" s="139">
        <f t="shared" si="77"/>
        <v>0</v>
      </c>
      <c r="P172" s="126">
        <f t="shared" si="78"/>
        <v>0</v>
      </c>
    </row>
    <row r="173" spans="1:18" ht="18.95" thickTop="1" thickBot="1">
      <c r="A173" s="151" t="s">
        <v>137</v>
      </c>
      <c r="B173" s="148">
        <v>0</v>
      </c>
      <c r="C173" s="149">
        <v>0</v>
      </c>
      <c r="D173" s="149">
        <v>0</v>
      </c>
      <c r="E173" s="149">
        <f t="shared" si="67"/>
        <v>0</v>
      </c>
      <c r="F173" s="139">
        <f t="shared" si="68"/>
        <v>0</v>
      </c>
      <c r="G173" s="139">
        <f t="shared" si="69"/>
        <v>0</v>
      </c>
      <c r="H173" s="139">
        <f t="shared" si="70"/>
        <v>0</v>
      </c>
      <c r="I173" s="139">
        <f t="shared" si="71"/>
        <v>0</v>
      </c>
      <c r="J173" s="139">
        <f t="shared" si="72"/>
        <v>0</v>
      </c>
      <c r="K173" s="139">
        <f t="shared" si="73"/>
        <v>0</v>
      </c>
      <c r="L173" s="139">
        <f t="shared" si="74"/>
        <v>0</v>
      </c>
      <c r="M173" s="139">
        <f t="shared" si="75"/>
        <v>0</v>
      </c>
      <c r="N173" s="139">
        <f t="shared" si="76"/>
        <v>0</v>
      </c>
      <c r="O173" s="139">
        <f t="shared" si="77"/>
        <v>0</v>
      </c>
      <c r="P173" s="126">
        <f t="shared" si="78"/>
        <v>0</v>
      </c>
    </row>
    <row r="174" spans="1:18" ht="18.95" thickTop="1" thickBot="1">
      <c r="A174" s="151" t="s">
        <v>137</v>
      </c>
      <c r="B174" s="148">
        <v>0</v>
      </c>
      <c r="C174" s="149">
        <v>0</v>
      </c>
      <c r="D174" s="149">
        <v>0</v>
      </c>
      <c r="E174" s="149">
        <f t="shared" si="67"/>
        <v>0</v>
      </c>
      <c r="F174" s="139">
        <f t="shared" si="68"/>
        <v>0</v>
      </c>
      <c r="G174" s="139">
        <f t="shared" si="69"/>
        <v>0</v>
      </c>
      <c r="H174" s="139">
        <f t="shared" si="70"/>
        <v>0</v>
      </c>
      <c r="I174" s="139">
        <f t="shared" si="71"/>
        <v>0</v>
      </c>
      <c r="J174" s="139">
        <f t="shared" si="72"/>
        <v>0</v>
      </c>
      <c r="K174" s="139">
        <f t="shared" si="73"/>
        <v>0</v>
      </c>
      <c r="L174" s="139">
        <f t="shared" si="74"/>
        <v>0</v>
      </c>
      <c r="M174" s="139">
        <f t="shared" si="75"/>
        <v>0</v>
      </c>
      <c r="N174" s="139">
        <f t="shared" si="76"/>
        <v>0</v>
      </c>
      <c r="O174" s="139">
        <f t="shared" si="77"/>
        <v>0</v>
      </c>
      <c r="P174" s="126">
        <f t="shared" si="78"/>
        <v>0</v>
      </c>
    </row>
    <row r="175" spans="1:18" ht="18.95" thickTop="1" thickBot="1">
      <c r="A175" s="151" t="s">
        <v>137</v>
      </c>
      <c r="B175" s="148">
        <v>0</v>
      </c>
      <c r="C175" s="149">
        <v>0</v>
      </c>
      <c r="D175" s="149">
        <v>0</v>
      </c>
      <c r="E175" s="149">
        <f t="shared" si="67"/>
        <v>0</v>
      </c>
      <c r="F175" s="139">
        <f t="shared" si="68"/>
        <v>0</v>
      </c>
      <c r="G175" s="139">
        <f t="shared" si="69"/>
        <v>0</v>
      </c>
      <c r="H175" s="139">
        <f t="shared" si="70"/>
        <v>0</v>
      </c>
      <c r="I175" s="139">
        <f t="shared" si="71"/>
        <v>0</v>
      </c>
      <c r="J175" s="139">
        <f t="shared" si="72"/>
        <v>0</v>
      </c>
      <c r="K175" s="139">
        <f t="shared" si="73"/>
        <v>0</v>
      </c>
      <c r="L175" s="139">
        <f t="shared" si="74"/>
        <v>0</v>
      </c>
      <c r="M175" s="139">
        <f t="shared" si="75"/>
        <v>0</v>
      </c>
      <c r="N175" s="139">
        <f t="shared" si="76"/>
        <v>0</v>
      </c>
      <c r="O175" s="139">
        <f t="shared" si="77"/>
        <v>0</v>
      </c>
      <c r="P175" s="126">
        <f t="shared" si="78"/>
        <v>0</v>
      </c>
    </row>
    <row r="176" spans="1:18" ht="18.399999999999999" thickBot="1">
      <c r="A176" s="127" t="str">
        <f>A165</f>
        <v>November</v>
      </c>
      <c r="B176" s="128">
        <f>SUM(B166:B175)</f>
        <v>0</v>
      </c>
      <c r="C176" s="140"/>
      <c r="D176" s="140"/>
      <c r="E176" s="140"/>
      <c r="F176" s="141">
        <f>SUM(F166:F175)</f>
        <v>0</v>
      </c>
      <c r="G176" s="141">
        <f>SUM(G166:G175)</f>
        <v>0</v>
      </c>
      <c r="H176" s="141">
        <f>SUM(H166:H175)</f>
        <v>0</v>
      </c>
      <c r="I176" s="141">
        <f>SUM(I166:I174)</f>
        <v>0</v>
      </c>
      <c r="J176" s="141">
        <f>SUM(J166:J174)</f>
        <v>0</v>
      </c>
      <c r="K176" s="141">
        <f>SUM(K166:K174)</f>
        <v>0</v>
      </c>
      <c r="L176" s="141">
        <f>SUM(L166:L175)</f>
        <v>0</v>
      </c>
      <c r="M176" s="141">
        <f>SUM(M166:M175)</f>
        <v>0</v>
      </c>
      <c r="N176" s="141">
        <f>SUM(N166:N175)</f>
        <v>0</v>
      </c>
      <c r="O176" s="141">
        <f>SUM(O166:O175)</f>
        <v>0</v>
      </c>
      <c r="P176" s="130">
        <f>SUM(P166:P175)</f>
        <v>0</v>
      </c>
      <c r="Q176" s="12"/>
      <c r="R176" s="12"/>
    </row>
    <row r="177" spans="1:18">
      <c r="A177" s="30" t="s">
        <v>132</v>
      </c>
      <c r="B177" s="145"/>
      <c r="C177" s="120"/>
      <c r="D177" s="120"/>
      <c r="E177" s="120"/>
      <c r="F177" s="142">
        <f>SUM(F176:P176)</f>
        <v>0</v>
      </c>
      <c r="G177" s="137"/>
      <c r="H177" s="137"/>
      <c r="I177" s="137"/>
      <c r="J177" s="137"/>
      <c r="K177" s="137"/>
      <c r="L177" s="137"/>
      <c r="M177" s="137"/>
      <c r="N177" s="137"/>
      <c r="O177" s="137"/>
      <c r="P177" s="137"/>
      <c r="Q177" s="12"/>
      <c r="R177" s="12"/>
    </row>
    <row r="178" spans="1:18">
      <c r="A178" s="30" t="s">
        <v>138</v>
      </c>
      <c r="B178" s="48"/>
      <c r="C178" s="120"/>
      <c r="D178" s="120"/>
      <c r="E178" s="120"/>
      <c r="F178" s="133">
        <f>Budget!Y64</f>
        <v>0</v>
      </c>
      <c r="G178" s="137"/>
      <c r="H178" s="137"/>
      <c r="I178" s="137"/>
      <c r="J178" s="137"/>
      <c r="K178" s="137"/>
      <c r="L178" s="48"/>
      <c r="M178" s="48"/>
      <c r="N178" s="48"/>
      <c r="O178" s="48"/>
      <c r="P178" s="48"/>
      <c r="Q178" s="12"/>
      <c r="R178" s="12"/>
    </row>
    <row r="179" spans="1:18" ht="18.399999999999999" thickBot="1">
      <c r="A179" s="134" t="s">
        <v>139</v>
      </c>
      <c r="B179" s="85"/>
      <c r="C179" s="135"/>
      <c r="D179" s="135"/>
      <c r="E179" s="135"/>
      <c r="F179" s="136">
        <f>F177-F178</f>
        <v>0</v>
      </c>
      <c r="G179" s="137"/>
      <c r="H179" s="48"/>
      <c r="I179" s="48"/>
      <c r="J179" s="48"/>
      <c r="K179" s="48"/>
      <c r="L179" s="12"/>
      <c r="M179" s="12"/>
      <c r="N179" s="12"/>
      <c r="O179" s="12"/>
      <c r="P179" s="12"/>
      <c r="Q179" s="12"/>
      <c r="R179" s="12"/>
    </row>
    <row r="180" spans="1:18" ht="18.399999999999999" thickBot="1">
      <c r="B180" s="39"/>
      <c r="C180" s="119"/>
      <c r="D180" s="119"/>
      <c r="E180" s="119"/>
      <c r="F180" s="39"/>
      <c r="G180" s="39"/>
      <c r="H180" s="39"/>
      <c r="I180" s="39"/>
      <c r="J180" s="39"/>
      <c r="K180" s="39"/>
    </row>
    <row r="181" spans="1:18" ht="18.399999999999999" thickBot="1">
      <c r="A181" s="122" t="str">
        <f>Budget!AA3</f>
        <v>Dezember</v>
      </c>
      <c r="B181" s="123" t="s">
        <v>133</v>
      </c>
      <c r="C181" s="124" t="s">
        <v>134</v>
      </c>
      <c r="D181" s="124" t="s">
        <v>150</v>
      </c>
      <c r="E181" s="124" t="s">
        <v>136</v>
      </c>
      <c r="F181" s="138" t="str">
        <f>A181</f>
        <v>Dezember</v>
      </c>
      <c r="G181" s="138" t="str">
        <f>A5</f>
        <v>Januar</v>
      </c>
      <c r="H181" s="138" t="str">
        <f>A21</f>
        <v>Februar</v>
      </c>
      <c r="I181" s="138" t="str">
        <f>A37</f>
        <v>März</v>
      </c>
      <c r="J181" s="138" t="str">
        <f>A53</f>
        <v>April</v>
      </c>
      <c r="K181" s="138" t="str">
        <f>A69</f>
        <v xml:space="preserve">Mai </v>
      </c>
      <c r="L181" s="138" t="str">
        <f>A85</f>
        <v>Juni</v>
      </c>
      <c r="M181" s="138" t="str">
        <f>A101</f>
        <v>Juli</v>
      </c>
      <c r="N181" s="138" t="str">
        <f>A117</f>
        <v>August</v>
      </c>
      <c r="O181" s="138" t="str">
        <f>A133</f>
        <v>September</v>
      </c>
      <c r="P181" s="138" t="str">
        <f>A149</f>
        <v>Oktober</v>
      </c>
      <c r="Q181" s="125" t="str">
        <f>A165</f>
        <v>November</v>
      </c>
    </row>
    <row r="182" spans="1:18" ht="18.95" thickTop="1" thickBot="1">
      <c r="A182" s="151" t="s">
        <v>137</v>
      </c>
      <c r="B182" s="150">
        <v>0</v>
      </c>
      <c r="C182" s="149">
        <v>0</v>
      </c>
      <c r="D182" s="149">
        <v>0</v>
      </c>
      <c r="E182" s="149">
        <f t="shared" ref="E182:E191" si="79">SUM(C182:D182)</f>
        <v>0</v>
      </c>
      <c r="F182" s="139">
        <f t="shared" ref="F182:F191" si="80">IF(E182&lt;=30,B182,0)</f>
        <v>0</v>
      </c>
      <c r="G182" s="139">
        <f t="shared" ref="G182:G191" si="81">IF(AND(E6&gt;=331,E6&lt;=360),B6,0)</f>
        <v>0</v>
      </c>
      <c r="H182" s="139">
        <f t="shared" ref="H182:H191" si="82">IF(AND(E22&gt;=301,E22&lt;=330),B22,0)</f>
        <v>0</v>
      </c>
      <c r="I182" s="139">
        <f t="shared" ref="I182:I191" si="83">IF(AND(E38&gt;=271,E38&lt;=300),B38,0)</f>
        <v>0</v>
      </c>
      <c r="J182" s="139">
        <f t="shared" ref="J182:J191" si="84">IF(AND(E54&gt;=241,E54&lt;=270),B54,0)</f>
        <v>0</v>
      </c>
      <c r="K182" s="139">
        <f t="shared" ref="K182:K191" si="85">IF(AND(E70&gt;=211,E70&lt;=240),B70,0)</f>
        <v>0</v>
      </c>
      <c r="L182" s="139">
        <f t="shared" ref="L182:L191" si="86">IF(AND(E86&gt;=181,E86&lt;=210),B86,0)</f>
        <v>0</v>
      </c>
      <c r="M182" s="139">
        <f t="shared" ref="M182:M191" si="87">IF(AND(E102&gt;=151,E102&lt;=180),B102,0)</f>
        <v>0</v>
      </c>
      <c r="N182" s="139">
        <f t="shared" ref="N182:N191" si="88">IF(AND(E118&gt;=121,E118&lt;=150),B118,0)</f>
        <v>0</v>
      </c>
      <c r="O182" s="139">
        <f t="shared" ref="O182:O191" si="89">IF(AND(E134&gt;=91,E134&lt;=120),B134,0)</f>
        <v>0</v>
      </c>
      <c r="P182" s="139">
        <f t="shared" ref="P182:P191" si="90">IF(AND(E150&gt;=61,E150&lt;=90),B150,0)</f>
        <v>0</v>
      </c>
      <c r="Q182" s="126">
        <f t="shared" ref="Q182:Q191" si="91">IF(AND(E166&gt;=31,E166&lt;=60),B166,0)</f>
        <v>0</v>
      </c>
    </row>
    <row r="183" spans="1:18" ht="18.95" thickTop="1" thickBot="1">
      <c r="A183" s="151" t="s">
        <v>137</v>
      </c>
      <c r="B183" s="150">
        <v>0</v>
      </c>
      <c r="C183" s="149">
        <v>0</v>
      </c>
      <c r="D183" s="149">
        <v>0</v>
      </c>
      <c r="E183" s="149">
        <f t="shared" si="79"/>
        <v>0</v>
      </c>
      <c r="F183" s="139">
        <f t="shared" si="80"/>
        <v>0</v>
      </c>
      <c r="G183" s="139">
        <f t="shared" si="81"/>
        <v>0</v>
      </c>
      <c r="H183" s="139">
        <f t="shared" si="82"/>
        <v>0</v>
      </c>
      <c r="I183" s="139">
        <f t="shared" si="83"/>
        <v>0</v>
      </c>
      <c r="J183" s="139">
        <f t="shared" si="84"/>
        <v>0</v>
      </c>
      <c r="K183" s="139">
        <f t="shared" si="85"/>
        <v>0</v>
      </c>
      <c r="L183" s="139">
        <f t="shared" si="86"/>
        <v>0</v>
      </c>
      <c r="M183" s="139">
        <f t="shared" si="87"/>
        <v>0</v>
      </c>
      <c r="N183" s="139">
        <f t="shared" si="88"/>
        <v>0</v>
      </c>
      <c r="O183" s="139">
        <f t="shared" si="89"/>
        <v>0</v>
      </c>
      <c r="P183" s="139">
        <f t="shared" si="90"/>
        <v>0</v>
      </c>
      <c r="Q183" s="126">
        <f t="shared" si="91"/>
        <v>0</v>
      </c>
    </row>
    <row r="184" spans="1:18" ht="18.95" thickTop="1" thickBot="1">
      <c r="A184" s="151" t="s">
        <v>137</v>
      </c>
      <c r="B184" s="150">
        <v>0</v>
      </c>
      <c r="C184" s="149">
        <v>0</v>
      </c>
      <c r="D184" s="149">
        <v>0</v>
      </c>
      <c r="E184" s="149">
        <f t="shared" si="79"/>
        <v>0</v>
      </c>
      <c r="F184" s="139">
        <f t="shared" si="80"/>
        <v>0</v>
      </c>
      <c r="G184" s="139">
        <f t="shared" si="81"/>
        <v>0</v>
      </c>
      <c r="H184" s="139">
        <f t="shared" si="82"/>
        <v>0</v>
      </c>
      <c r="I184" s="139">
        <f t="shared" si="83"/>
        <v>0</v>
      </c>
      <c r="J184" s="139">
        <f t="shared" si="84"/>
        <v>0</v>
      </c>
      <c r="K184" s="139">
        <f t="shared" si="85"/>
        <v>0</v>
      </c>
      <c r="L184" s="139">
        <f t="shared" si="86"/>
        <v>0</v>
      </c>
      <c r="M184" s="139">
        <f t="shared" si="87"/>
        <v>0</v>
      </c>
      <c r="N184" s="139">
        <f t="shared" si="88"/>
        <v>0</v>
      </c>
      <c r="O184" s="139">
        <f t="shared" si="89"/>
        <v>0</v>
      </c>
      <c r="P184" s="139">
        <f t="shared" si="90"/>
        <v>0</v>
      </c>
      <c r="Q184" s="126">
        <f t="shared" si="91"/>
        <v>0</v>
      </c>
    </row>
    <row r="185" spans="1:18" ht="18.95" thickTop="1" thickBot="1">
      <c r="A185" s="151" t="s">
        <v>137</v>
      </c>
      <c r="B185" s="150">
        <v>0</v>
      </c>
      <c r="C185" s="149">
        <v>0</v>
      </c>
      <c r="D185" s="149">
        <v>0</v>
      </c>
      <c r="E185" s="149">
        <f t="shared" si="79"/>
        <v>0</v>
      </c>
      <c r="F185" s="139">
        <f t="shared" si="80"/>
        <v>0</v>
      </c>
      <c r="G185" s="139">
        <f t="shared" si="81"/>
        <v>0</v>
      </c>
      <c r="H185" s="139">
        <f t="shared" si="82"/>
        <v>0</v>
      </c>
      <c r="I185" s="139">
        <f t="shared" si="83"/>
        <v>0</v>
      </c>
      <c r="J185" s="139">
        <f t="shared" si="84"/>
        <v>0</v>
      </c>
      <c r="K185" s="139">
        <f t="shared" si="85"/>
        <v>0</v>
      </c>
      <c r="L185" s="139">
        <f t="shared" si="86"/>
        <v>0</v>
      </c>
      <c r="M185" s="139">
        <f t="shared" si="87"/>
        <v>0</v>
      </c>
      <c r="N185" s="139">
        <f t="shared" si="88"/>
        <v>0</v>
      </c>
      <c r="O185" s="139">
        <f t="shared" si="89"/>
        <v>0</v>
      </c>
      <c r="P185" s="139">
        <f t="shared" si="90"/>
        <v>0</v>
      </c>
      <c r="Q185" s="126">
        <f t="shared" si="91"/>
        <v>0</v>
      </c>
    </row>
    <row r="186" spans="1:18" ht="18.95" thickTop="1" thickBot="1">
      <c r="A186" s="151" t="s">
        <v>137</v>
      </c>
      <c r="B186" s="150">
        <v>0</v>
      </c>
      <c r="C186" s="149">
        <v>0</v>
      </c>
      <c r="D186" s="149">
        <v>0</v>
      </c>
      <c r="E186" s="149">
        <f t="shared" si="79"/>
        <v>0</v>
      </c>
      <c r="F186" s="139">
        <f t="shared" si="80"/>
        <v>0</v>
      </c>
      <c r="G186" s="139">
        <f t="shared" si="81"/>
        <v>0</v>
      </c>
      <c r="H186" s="139">
        <f t="shared" si="82"/>
        <v>0</v>
      </c>
      <c r="I186" s="139">
        <f t="shared" si="83"/>
        <v>0</v>
      </c>
      <c r="J186" s="139">
        <f t="shared" si="84"/>
        <v>0</v>
      </c>
      <c r="K186" s="139">
        <f t="shared" si="85"/>
        <v>0</v>
      </c>
      <c r="L186" s="139">
        <f t="shared" si="86"/>
        <v>0</v>
      </c>
      <c r="M186" s="139">
        <f t="shared" si="87"/>
        <v>0</v>
      </c>
      <c r="N186" s="139">
        <f t="shared" si="88"/>
        <v>0</v>
      </c>
      <c r="O186" s="139">
        <f t="shared" si="89"/>
        <v>0</v>
      </c>
      <c r="P186" s="139">
        <f t="shared" si="90"/>
        <v>0</v>
      </c>
      <c r="Q186" s="126">
        <f t="shared" si="91"/>
        <v>0</v>
      </c>
    </row>
    <row r="187" spans="1:18" ht="18.95" thickTop="1" thickBot="1">
      <c r="A187" s="151" t="s">
        <v>137</v>
      </c>
      <c r="B187" s="150">
        <v>0</v>
      </c>
      <c r="C187" s="149">
        <v>0</v>
      </c>
      <c r="D187" s="149">
        <v>0</v>
      </c>
      <c r="E187" s="149">
        <f t="shared" si="79"/>
        <v>0</v>
      </c>
      <c r="F187" s="139">
        <f t="shared" si="80"/>
        <v>0</v>
      </c>
      <c r="G187" s="139">
        <f t="shared" si="81"/>
        <v>0</v>
      </c>
      <c r="H187" s="139">
        <f t="shared" si="82"/>
        <v>0</v>
      </c>
      <c r="I187" s="139">
        <f t="shared" si="83"/>
        <v>0</v>
      </c>
      <c r="J187" s="139">
        <f t="shared" si="84"/>
        <v>0</v>
      </c>
      <c r="K187" s="139">
        <f t="shared" si="85"/>
        <v>0</v>
      </c>
      <c r="L187" s="139">
        <f t="shared" si="86"/>
        <v>0</v>
      </c>
      <c r="M187" s="139">
        <f t="shared" si="87"/>
        <v>0</v>
      </c>
      <c r="N187" s="139">
        <f t="shared" si="88"/>
        <v>0</v>
      </c>
      <c r="O187" s="139">
        <f t="shared" si="89"/>
        <v>0</v>
      </c>
      <c r="P187" s="139">
        <f t="shared" si="90"/>
        <v>0</v>
      </c>
      <c r="Q187" s="126">
        <f t="shared" si="91"/>
        <v>0</v>
      </c>
    </row>
    <row r="188" spans="1:18" ht="18.95" thickTop="1" thickBot="1">
      <c r="A188" s="151" t="s">
        <v>137</v>
      </c>
      <c r="B188" s="150">
        <v>0</v>
      </c>
      <c r="C188" s="149">
        <v>0</v>
      </c>
      <c r="D188" s="149">
        <v>0</v>
      </c>
      <c r="E188" s="149">
        <f t="shared" si="79"/>
        <v>0</v>
      </c>
      <c r="F188" s="139">
        <f t="shared" si="80"/>
        <v>0</v>
      </c>
      <c r="G188" s="139">
        <f t="shared" si="81"/>
        <v>0</v>
      </c>
      <c r="H188" s="139">
        <f t="shared" si="82"/>
        <v>0</v>
      </c>
      <c r="I188" s="139">
        <f t="shared" si="83"/>
        <v>0</v>
      </c>
      <c r="J188" s="139">
        <f t="shared" si="84"/>
        <v>0</v>
      </c>
      <c r="K188" s="139">
        <f t="shared" si="85"/>
        <v>0</v>
      </c>
      <c r="L188" s="139">
        <f t="shared" si="86"/>
        <v>0</v>
      </c>
      <c r="M188" s="139">
        <f t="shared" si="87"/>
        <v>0</v>
      </c>
      <c r="N188" s="139">
        <f t="shared" si="88"/>
        <v>0</v>
      </c>
      <c r="O188" s="139">
        <f t="shared" si="89"/>
        <v>0</v>
      </c>
      <c r="P188" s="139">
        <f t="shared" si="90"/>
        <v>0</v>
      </c>
      <c r="Q188" s="126">
        <f t="shared" si="91"/>
        <v>0</v>
      </c>
    </row>
    <row r="189" spans="1:18" ht="18.95" thickTop="1" thickBot="1">
      <c r="A189" s="151" t="s">
        <v>137</v>
      </c>
      <c r="B189" s="150">
        <v>0</v>
      </c>
      <c r="C189" s="149">
        <v>0</v>
      </c>
      <c r="D189" s="149">
        <v>0</v>
      </c>
      <c r="E189" s="149">
        <f t="shared" si="79"/>
        <v>0</v>
      </c>
      <c r="F189" s="139">
        <f t="shared" si="80"/>
        <v>0</v>
      </c>
      <c r="G189" s="139">
        <f t="shared" si="81"/>
        <v>0</v>
      </c>
      <c r="H189" s="139">
        <f t="shared" si="82"/>
        <v>0</v>
      </c>
      <c r="I189" s="139">
        <f t="shared" si="83"/>
        <v>0</v>
      </c>
      <c r="J189" s="139">
        <f t="shared" si="84"/>
        <v>0</v>
      </c>
      <c r="K189" s="139">
        <f t="shared" si="85"/>
        <v>0</v>
      </c>
      <c r="L189" s="139">
        <f t="shared" si="86"/>
        <v>0</v>
      </c>
      <c r="M189" s="139">
        <f t="shared" si="87"/>
        <v>0</v>
      </c>
      <c r="N189" s="139">
        <f t="shared" si="88"/>
        <v>0</v>
      </c>
      <c r="O189" s="139">
        <f t="shared" si="89"/>
        <v>0</v>
      </c>
      <c r="P189" s="139">
        <f t="shared" si="90"/>
        <v>0</v>
      </c>
      <c r="Q189" s="126">
        <f t="shared" si="91"/>
        <v>0</v>
      </c>
    </row>
    <row r="190" spans="1:18" ht="18.95" thickTop="1" thickBot="1">
      <c r="A190" s="151" t="s">
        <v>137</v>
      </c>
      <c r="B190" s="150">
        <v>0</v>
      </c>
      <c r="C190" s="149">
        <v>0</v>
      </c>
      <c r="D190" s="149">
        <v>0</v>
      </c>
      <c r="E190" s="149">
        <f t="shared" si="79"/>
        <v>0</v>
      </c>
      <c r="F190" s="139">
        <f t="shared" si="80"/>
        <v>0</v>
      </c>
      <c r="G190" s="139">
        <f t="shared" si="81"/>
        <v>0</v>
      </c>
      <c r="H190" s="139">
        <f t="shared" si="82"/>
        <v>0</v>
      </c>
      <c r="I190" s="139">
        <f t="shared" si="83"/>
        <v>0</v>
      </c>
      <c r="J190" s="139">
        <f t="shared" si="84"/>
        <v>0</v>
      </c>
      <c r="K190" s="139">
        <f t="shared" si="85"/>
        <v>0</v>
      </c>
      <c r="L190" s="139">
        <f t="shared" si="86"/>
        <v>0</v>
      </c>
      <c r="M190" s="139">
        <f t="shared" si="87"/>
        <v>0</v>
      </c>
      <c r="N190" s="139">
        <f t="shared" si="88"/>
        <v>0</v>
      </c>
      <c r="O190" s="139">
        <f t="shared" si="89"/>
        <v>0</v>
      </c>
      <c r="P190" s="139">
        <f t="shared" si="90"/>
        <v>0</v>
      </c>
      <c r="Q190" s="126">
        <f t="shared" si="91"/>
        <v>0</v>
      </c>
    </row>
    <row r="191" spans="1:18" ht="18.95" thickTop="1" thickBot="1">
      <c r="A191" s="151" t="s">
        <v>137</v>
      </c>
      <c r="B191" s="150">
        <v>0</v>
      </c>
      <c r="C191" s="149">
        <v>0</v>
      </c>
      <c r="D191" s="149">
        <v>0</v>
      </c>
      <c r="E191" s="149">
        <f t="shared" si="79"/>
        <v>0</v>
      </c>
      <c r="F191" s="139">
        <f t="shared" si="80"/>
        <v>0</v>
      </c>
      <c r="G191" s="139">
        <f t="shared" si="81"/>
        <v>0</v>
      </c>
      <c r="H191" s="139">
        <f t="shared" si="82"/>
        <v>0</v>
      </c>
      <c r="I191" s="139">
        <f t="shared" si="83"/>
        <v>0</v>
      </c>
      <c r="J191" s="139">
        <f t="shared" si="84"/>
        <v>0</v>
      </c>
      <c r="K191" s="139">
        <f t="shared" si="85"/>
        <v>0</v>
      </c>
      <c r="L191" s="139">
        <f t="shared" si="86"/>
        <v>0</v>
      </c>
      <c r="M191" s="139">
        <f t="shared" si="87"/>
        <v>0</v>
      </c>
      <c r="N191" s="139">
        <f t="shared" si="88"/>
        <v>0</v>
      </c>
      <c r="O191" s="139">
        <f t="shared" si="89"/>
        <v>0</v>
      </c>
      <c r="P191" s="139">
        <f t="shared" si="90"/>
        <v>0</v>
      </c>
      <c r="Q191" s="126">
        <f t="shared" si="91"/>
        <v>0</v>
      </c>
    </row>
    <row r="192" spans="1:18" ht="18.399999999999999" thickBot="1">
      <c r="A192" s="127" t="str">
        <f>A181</f>
        <v>Dezember</v>
      </c>
      <c r="B192" s="128">
        <f>SUM(B182:B191)</f>
        <v>0</v>
      </c>
      <c r="C192" s="140"/>
      <c r="D192" s="140"/>
      <c r="E192" s="140"/>
      <c r="F192" s="141">
        <f>SUM(F182:F191)</f>
        <v>0</v>
      </c>
      <c r="G192" s="141">
        <f>SUM(G182:G191)</f>
        <v>0</v>
      </c>
      <c r="H192" s="141">
        <f>SUM(H182:H191)</f>
        <v>0</v>
      </c>
      <c r="I192" s="141">
        <f>SUM(I182:I191)</f>
        <v>0</v>
      </c>
      <c r="J192" s="141">
        <f>SUM(J182:J190)</f>
        <v>0</v>
      </c>
      <c r="K192" s="141">
        <f>SUM(K182:K190)</f>
        <v>0</v>
      </c>
      <c r="L192" s="141">
        <f>SUM(L182:L190)</f>
        <v>0</v>
      </c>
      <c r="M192" s="141">
        <f>SUM(M182:M191)</f>
        <v>0</v>
      </c>
      <c r="N192" s="141">
        <f>SUM(N182:N191)</f>
        <v>0</v>
      </c>
      <c r="O192" s="141">
        <f>SUM(O182:O191)</f>
        <v>0</v>
      </c>
      <c r="P192" s="141">
        <f>SUM(P182:P191)</f>
        <v>0</v>
      </c>
      <c r="Q192" s="130">
        <f>SUM(Q182:Q191)</f>
        <v>0</v>
      </c>
    </row>
    <row r="193" spans="1:17">
      <c r="A193" s="30" t="s">
        <v>132</v>
      </c>
      <c r="B193" s="145"/>
      <c r="C193" s="120"/>
      <c r="D193" s="120"/>
      <c r="E193" s="120"/>
      <c r="F193" s="142">
        <f>SUM(F192:Q192)</f>
        <v>0</v>
      </c>
      <c r="G193" s="137"/>
      <c r="H193" s="137"/>
      <c r="I193" s="137"/>
      <c r="J193" s="137"/>
      <c r="K193" s="137"/>
      <c r="L193" s="143"/>
      <c r="M193" s="143"/>
      <c r="N193" s="143"/>
      <c r="O193" s="143"/>
      <c r="P193" s="143"/>
      <c r="Q193" s="143"/>
    </row>
    <row r="194" spans="1:17">
      <c r="A194" s="30" t="s">
        <v>138</v>
      </c>
      <c r="B194" s="48"/>
      <c r="C194" s="120"/>
      <c r="D194" s="120"/>
      <c r="E194" s="120"/>
      <c r="F194" s="133">
        <f>Budget!AA64</f>
        <v>0</v>
      </c>
      <c r="G194" s="137"/>
      <c r="H194" s="137"/>
      <c r="I194" s="137"/>
      <c r="J194" s="137"/>
      <c r="K194" s="137"/>
      <c r="L194" s="143"/>
      <c r="M194" s="39"/>
      <c r="N194" s="39"/>
      <c r="O194" s="39"/>
      <c r="P194" s="39"/>
      <c r="Q194" s="39"/>
    </row>
    <row r="195" spans="1:17" ht="18.399999999999999" thickBot="1">
      <c r="A195" s="134" t="s">
        <v>139</v>
      </c>
      <c r="B195" s="85"/>
      <c r="C195" s="135"/>
      <c r="D195" s="135"/>
      <c r="E195" s="135"/>
      <c r="F195" s="136">
        <f>F193-F194</f>
        <v>0</v>
      </c>
      <c r="G195" s="143"/>
      <c r="H195" s="39"/>
      <c r="I195" s="39"/>
      <c r="J195" s="39"/>
      <c r="K195" s="39"/>
    </row>
    <row r="196" spans="1:17" ht="18.399999999999999" thickBot="1">
      <c r="A196" s="146" t="s">
        <v>151</v>
      </c>
      <c r="B196" s="147">
        <f>SUM(F195,F179,F163,F147,F131,F115,F99,F83,F67,F51,F35,F19)</f>
        <v>0</v>
      </c>
      <c r="C196" s="119"/>
      <c r="D196" s="119"/>
      <c r="E196" s="119"/>
      <c r="F196" s="145"/>
      <c r="G196" s="39"/>
      <c r="H196" s="39"/>
      <c r="I196" s="39"/>
      <c r="J196" s="39"/>
      <c r="K196" s="39"/>
    </row>
    <row r="197" spans="1:17">
      <c r="B197" s="39"/>
      <c r="C197" s="119"/>
      <c r="D197" s="119"/>
      <c r="E197" s="119"/>
      <c r="F197" s="39"/>
      <c r="G197" s="39"/>
      <c r="H197" s="39"/>
      <c r="I197" s="39"/>
      <c r="J197" s="39"/>
      <c r="K197" s="39"/>
    </row>
    <row r="198" spans="1:17">
      <c r="B198" s="39"/>
      <c r="C198" s="119"/>
      <c r="D198" s="119"/>
      <c r="E198" s="119"/>
      <c r="F198" s="39"/>
      <c r="G198" s="39"/>
      <c r="H198" s="39"/>
      <c r="I198" s="39"/>
      <c r="J198" s="39"/>
      <c r="K198" s="39"/>
    </row>
    <row r="199" spans="1:17">
      <c r="B199" s="39"/>
      <c r="C199" s="119"/>
      <c r="D199" s="119"/>
      <c r="E199" s="119"/>
      <c r="F199" s="39"/>
      <c r="G199" s="39"/>
      <c r="H199" s="39"/>
      <c r="I199" s="39"/>
      <c r="J199" s="39"/>
      <c r="K199" s="39"/>
    </row>
  </sheetData>
  <customSheetViews>
    <customSheetView guid="{8C143118-ADA9-4F8F-BF23-B9A62B632B50}">
      <pageMargins left="0" right="0" top="0" bottom="0" header="0" footer="0"/>
    </customSheetView>
  </customSheetViews>
  <mergeCells count="2">
    <mergeCell ref="B3:E3"/>
    <mergeCell ref="F3:K3"/>
  </mergeCells>
  <conditionalFormatting sqref="L16:P16">
    <cfRule type="iconSet" priority="2">
      <iconSet iconSet="3Symbols">
        <cfvo type="percent" val="0"/>
        <cfvo type="num" val="0"/>
        <cfvo type="formula" val="$H$19*0.2"/>
      </iconSet>
    </cfRule>
  </conditionalFormatting>
  <conditionalFormatting sqref="L17:P17">
    <cfRule type="iconSet" priority="1">
      <iconSet iconSet="3Symbols">
        <cfvo type="percent" val="0"/>
        <cfvo type="num" val="0"/>
        <cfvo type="formula" val="$H$19*0.2"/>
      </iconSet>
    </cfRule>
  </conditionalFormatting>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73ed4e2-0001-4804-89c3-e6591d570337">
      <Terms xmlns="http://schemas.microsoft.com/office/infopath/2007/PartnerControls"/>
    </lcf76f155ced4ddcb4097134ff3c332f>
    <TaxCatchAll xmlns="cb6827ae-083b-4072-b4bf-7b609e35ce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A2C307F5B7A4488E804C0751808A52" ma:contentTypeVersion="13" ma:contentTypeDescription="Create a new document." ma:contentTypeScope="" ma:versionID="cb18fb3d1194ecfb20be27fab0f12fcf">
  <xsd:schema xmlns:xsd="http://www.w3.org/2001/XMLSchema" xmlns:xs="http://www.w3.org/2001/XMLSchema" xmlns:p="http://schemas.microsoft.com/office/2006/metadata/properties" xmlns:ns2="b73ed4e2-0001-4804-89c3-e6591d570337" xmlns:ns3="cb6827ae-083b-4072-b4bf-7b609e35ce51" targetNamespace="http://schemas.microsoft.com/office/2006/metadata/properties" ma:root="true" ma:fieldsID="ce6bc2567b2b39aeccd65c5a4a7c7a07" ns2:_="" ns3:_="">
    <xsd:import namespace="b73ed4e2-0001-4804-89c3-e6591d570337"/>
    <xsd:import namespace="cb6827ae-083b-4072-b4bf-7b609e35ce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d4e2-0001-4804-89c3-e6591d5703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39f2269-781a-4685-93c2-e7c2f58a0f2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6827ae-083b-4072-b4bf-7b609e35ce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9e5beb5-1957-4085-9448-c51bb8cf4e22}" ma:internalName="TaxCatchAll" ma:showField="CatchAllData" ma:web="cb6827ae-083b-4072-b4bf-7b609e35ce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A8D4C2-42B6-4FEF-923B-A6F19932C8A0}"/>
</file>

<file path=customXml/itemProps2.xml><?xml version="1.0" encoding="utf-8"?>
<ds:datastoreItem xmlns:ds="http://schemas.openxmlformats.org/officeDocument/2006/customXml" ds:itemID="{C487270E-49A3-4721-8B05-233E1D561841}"/>
</file>

<file path=customXml/itemProps3.xml><?xml version="1.0" encoding="utf-8"?>
<ds:datastoreItem xmlns:ds="http://schemas.openxmlformats.org/officeDocument/2006/customXml" ds:itemID="{CF5E7907-1FFA-489C-93CF-26331A5B26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Birrer</dc:creator>
  <cp:keywords/>
  <dc:description/>
  <cp:lastModifiedBy/>
  <cp:revision/>
  <dcterms:created xsi:type="dcterms:W3CDTF">2017-10-09T09:54:07Z</dcterms:created>
  <dcterms:modified xsi:type="dcterms:W3CDTF">2023-11-27T13:16:57Z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0x0101004EA2C307F5B7A4488E804C0751808A52</vt:lpwstr>
  </property>
  <property fmtid="{D5CDD505-2E9C-101B-9397-08002B2CF9AE}" pid="3" name="MediaServiceImageTags">
    <vt:lpwstr/>
  </property>
</Properties>
</file>