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Y:\01_AHB_Management\Qualitäts-_Risiko-_und_Wissensmanagement\M-System\1_Originale\18_Umweltgerechtes-Bauen\18.4\"/>
    </mc:Choice>
  </mc:AlternateContent>
  <xr:revisionPtr revIDLastSave="0" documentId="13_ncr:1_{95688527-8E35-4B73-8812-5E096B231CB6}" xr6:coauthVersionLast="47" xr6:coauthVersionMax="47" xr10:uidLastSave="{00000000-0000-0000-0000-000000000000}"/>
  <workbookProtection workbookAlgorithmName="SHA-512" workbookHashValue="AYYqoUpFlj2o2qtmwE+SxO5wuDKPXekEaI5SmxY3LQyMuIYZzfca0Mf/RxZGQ51qZveXItd94YD6juGbSeFs3A==" workbookSaltValue="ZgYI559SUSy0z9UnEbbx1Q==" workbookSpinCount="100000" lockStructure="1"/>
  <bookViews>
    <workbookView xWindow="-120" yWindow="-120" windowWidth="29040" windowHeight="17640" tabRatio="816" xr2:uid="{00000000-000D-0000-FFFF-FFFF00000000}"/>
  </bookViews>
  <sheets>
    <sheet name="Checkliste" sheetId="1" r:id="rId1"/>
    <sheet name="Interne Lasten" sheetId="2" state="hidden" r:id="rId2"/>
    <sheet name="Nachtauskühlung" sheetId="3" state="hidden" r:id="rId3"/>
    <sheet name="Sonnenschutz¦Verschattung" sheetId="4" state="hidden" r:id="rId4"/>
    <sheet name="Wärmespeicherfähigkeit" sheetId="5" state="hidden" r:id="rId5"/>
  </sheets>
  <definedNames>
    <definedName name="_xlnm.Print_Area" localSheetId="0">Checkliste!$A:$K</definedName>
    <definedName name="_xlnm.Print_Titles" localSheetId="0">Checkliste!$1:$1</definedName>
    <definedName name="Kontrollkästchen1" localSheetId="0">Checkliste!#REF!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5" l="1"/>
  <c r="J19" i="5"/>
  <c r="J18" i="5"/>
  <c r="J17" i="5"/>
  <c r="J16" i="5"/>
  <c r="J15" i="5"/>
  <c r="J14" i="5"/>
  <c r="J13" i="5"/>
  <c r="J12" i="5"/>
  <c r="J11" i="5"/>
  <c r="J10" i="5"/>
  <c r="J9" i="5"/>
  <c r="J8" i="5"/>
  <c r="J7" i="5"/>
  <c r="J6" i="5"/>
  <c r="I44" i="1"/>
  <c r="I42" i="1"/>
  <c r="I40" i="1"/>
  <c r="I38" i="1"/>
  <c r="N47" i="1" l="1"/>
  <c r="L47" i="1"/>
  <c r="M47" i="1"/>
  <c r="L33" i="1"/>
  <c r="K33" i="1" s="1"/>
  <c r="K27" i="1"/>
  <c r="K24" i="1"/>
  <c r="L19" i="1"/>
  <c r="K19" i="1" s="1"/>
  <c r="L14" i="1"/>
  <c r="I14" i="1" s="1"/>
  <c r="I8" i="1"/>
  <c r="O47" i="1" l="1"/>
  <c r="K14" i="1"/>
  <c r="I47" i="1" l="1"/>
  <c r="K47" i="1"/>
  <c r="L50" i="1" s="1"/>
  <c r="L51" i="1" l="1"/>
  <c r="K51" i="1" s="1"/>
  <c r="B51" i="1" s="1"/>
</calcChain>
</file>

<file path=xl/sharedStrings.xml><?xml version="1.0" encoding="utf-8"?>
<sst xmlns="http://schemas.openxmlformats.org/spreadsheetml/2006/main" count="190" uniqueCount="137">
  <si>
    <t>Projekt:</t>
  </si>
  <si>
    <t>Raum:</t>
  </si>
  <si>
    <t>Datum:</t>
  </si>
  <si>
    <t>Interne Wärmeeinträge</t>
  </si>
  <si>
    <t>Nutzung:</t>
  </si>
  <si>
    <t>Interne Lasten</t>
  </si>
  <si>
    <t>Grenzwert:</t>
  </si>
  <si>
    <r>
      <t>Wh/(m</t>
    </r>
    <r>
      <rPr>
        <vertAlign val="superscript"/>
        <sz val="11"/>
        <color theme="1"/>
        <rFont val="Arial"/>
        <family val="2"/>
      </rPr>
      <t>2</t>
    </r>
    <r>
      <rPr>
        <sz val="10"/>
        <rFont val="Arial"/>
        <family val="2"/>
      </rPr>
      <t>d)</t>
    </r>
  </si>
  <si>
    <t xml:space="preserve"> Wohnen MFH </t>
  </si>
  <si>
    <t xml:space="preserve"> Wohnen EFH </t>
  </si>
  <si>
    <t xml:space="preserve"> Hotelzimmer </t>
  </si>
  <si>
    <t xml:space="preserve"> Empfang, Lobby</t>
  </si>
  <si>
    <t xml:space="preserve"> Einzel-, Gruppenbüro </t>
  </si>
  <si>
    <t xml:space="preserve"> Grossraumbüro </t>
  </si>
  <si>
    <t xml:space="preserve"> Sitzungszimmer </t>
  </si>
  <si>
    <t xml:space="preserve"> Schalterhalle Empfang</t>
  </si>
  <si>
    <t xml:space="preserve"> Schulzimmer </t>
  </si>
  <si>
    <t xml:space="preserve"> Lehrerzimmer </t>
  </si>
  <si>
    <t xml:space="preserve"> Bibliothek </t>
  </si>
  <si>
    <t xml:space="preserve"> Hörsaal </t>
  </si>
  <si>
    <t xml:space="preserve"> Schulfachraum </t>
  </si>
  <si>
    <t xml:space="preserve"> Lebensmittlelverkauf </t>
  </si>
  <si>
    <t xml:space="preserve"> Fachgeschäft</t>
  </si>
  <si>
    <t xml:space="preserve"> Verkauf Möbel, Bau, Garten </t>
  </si>
  <si>
    <t xml:space="preserve"> Restaurant </t>
  </si>
  <si>
    <t xml:space="preserve"> Selbstbedienungsrestaurant</t>
  </si>
  <si>
    <t xml:space="preserve"> Küche zu Restaurant </t>
  </si>
  <si>
    <t xml:space="preserve"> Küche zu Selbstbedienungsrest. </t>
  </si>
  <si>
    <t xml:space="preserve"> Vorstellungsraum </t>
  </si>
  <si>
    <t xml:space="preserve"> Mehrzweckhalle </t>
  </si>
  <si>
    <t xml:space="preserve"> Ausstellungshalle </t>
  </si>
  <si>
    <t xml:space="preserve"> Bettenzimmer</t>
  </si>
  <si>
    <t xml:space="preserve"> Stationszimmer </t>
  </si>
  <si>
    <t xml:space="preserve"> Behandlungsraum </t>
  </si>
  <si>
    <t xml:space="preserve"> Produktion (grobe Arbeit) </t>
  </si>
  <si>
    <t xml:space="preserve"> Produktion (feine Arbeit) </t>
  </si>
  <si>
    <t xml:space="preserve"> Lagerhalle </t>
  </si>
  <si>
    <t xml:space="preserve"> Turnhalle</t>
  </si>
  <si>
    <t xml:space="preserve"> Fitnessraum </t>
  </si>
  <si>
    <t xml:space="preserve"> Schwimmhalle </t>
  </si>
  <si>
    <t xml:space="preserve"> Verkehrsfläche </t>
  </si>
  <si>
    <t xml:space="preserve"> Verkehrsfläche 24 h </t>
  </si>
  <si>
    <t xml:space="preserve"> Treppenhaus </t>
  </si>
  <si>
    <t xml:space="preserve"> Nebenraum </t>
  </si>
  <si>
    <t xml:space="preserve"> Küche, Teeküche </t>
  </si>
  <si>
    <t xml:space="preserve"> WC, Bad, Dusche </t>
  </si>
  <si>
    <t xml:space="preserve"> WC </t>
  </si>
  <si>
    <t xml:space="preserve"> Garderobe, Dusche </t>
  </si>
  <si>
    <t xml:space="preserve"> Parkhaus </t>
  </si>
  <si>
    <t xml:space="preserve"> Wasch- und Trockenraum </t>
  </si>
  <si>
    <t xml:space="preserve"> Kühlraum </t>
  </si>
  <si>
    <t xml:space="preserve"> Serverraum </t>
  </si>
  <si>
    <t>Checkliste Sommerlicher Wärmeschutz</t>
  </si>
  <si>
    <t>Nachtauskühlung</t>
  </si>
  <si>
    <t>Interne Lasten nach SIA 2024:2021</t>
  </si>
  <si>
    <t>Raumnutzung</t>
  </si>
  <si>
    <t>(Standardwerte)</t>
  </si>
  <si>
    <t>Fenster können nachts offen sein (nicht nur gekippt) und Querlüftung ist möglich</t>
  </si>
  <si>
    <t>Lüftungsöffnungen (A ≥ 5% der Bodenfläche), witterungs- und einbruchgeschützt</t>
  </si>
  <si>
    <t>Konzept mit raumübergreifender Durchströmung und Abführung im Dachbereich</t>
  </si>
  <si>
    <t>Fenster können nachts gekippt werden</t>
  </si>
  <si>
    <t>Nachtauskühlung mittels Lüftungsanlage</t>
  </si>
  <si>
    <t>Keine Nachtauskühlung möglich</t>
  </si>
  <si>
    <t>Methode</t>
  </si>
  <si>
    <t>wirksam</t>
  </si>
  <si>
    <t>ja</t>
  </si>
  <si>
    <t>nein</t>
  </si>
  <si>
    <t>Fensterflächen</t>
  </si>
  <si>
    <t>Fensterflächenanteil an der Fassadenfläche:</t>
  </si>
  <si>
    <t>%</t>
  </si>
  <si>
    <t>Wenn mehr als eine Fassade mit Fenstern vorhanden: Mittelwert über alle Fassaden</t>
  </si>
  <si>
    <t>Oberlichter / Dachflächenfenster:</t>
  </si>
  <si>
    <t>% der Raumgrundfläche</t>
  </si>
  <si>
    <t>Sonnenschutz / Verschattung</t>
  </si>
  <si>
    <t>Art:</t>
  </si>
  <si>
    <t>Lamellenstoren</t>
  </si>
  <si>
    <t>Rollläden</t>
  </si>
  <si>
    <t>Fensterläden</t>
  </si>
  <si>
    <t>Senkrechtmarkisen mit Seilführung</t>
  </si>
  <si>
    <t>Fallarmmarkisen</t>
  </si>
  <si>
    <t>Ausstellmarkisen</t>
  </si>
  <si>
    <t>Gelenkarmmarkisen</t>
  </si>
  <si>
    <t>Bauliche Verschattung (z.B. Laubengang), keine direkte Sonneneinstrahlung möglich</t>
  </si>
  <si>
    <t>Wärmespeicherfähigkeit</t>
  </si>
  <si>
    <t>Decke:</t>
  </si>
  <si>
    <t>Boden:</t>
  </si>
  <si>
    <t>Aussenwände:</t>
  </si>
  <si>
    <t>Innenwände:</t>
  </si>
  <si>
    <t>Bearbeiter/in:</t>
  </si>
  <si>
    <t>Art</t>
  </si>
  <si>
    <t>Methode:</t>
  </si>
  <si>
    <t>Decke</t>
  </si>
  <si>
    <t>Wärmespeicherfähigkeit der Bauteile</t>
  </si>
  <si>
    <t>Sp.fähigk.</t>
  </si>
  <si>
    <t>Massiv (Beton) und mindestens 80% freiliegend</t>
  </si>
  <si>
    <t>Massiv (Beton) und mindestens 50% freiliegend</t>
  </si>
  <si>
    <t>Holz-Beton-Verbund</t>
  </si>
  <si>
    <t>Vollholzdecke</t>
  </si>
  <si>
    <t>Holzbalkendecke</t>
  </si>
  <si>
    <t>Metalldach</t>
  </si>
  <si>
    <t>Akustikmassnahmen auf mehr als 50% der Fläche</t>
  </si>
  <si>
    <t>Abhangdecke</t>
  </si>
  <si>
    <t>hoch</t>
  </si>
  <si>
    <t>mittel</t>
  </si>
  <si>
    <t>gering</t>
  </si>
  <si>
    <t>Boden</t>
  </si>
  <si>
    <t>Doppelboden</t>
  </si>
  <si>
    <t>Beton (verputzt)</t>
  </si>
  <si>
    <t>Mauerwerk (verputzt)</t>
  </si>
  <si>
    <t>Vollholz</t>
  </si>
  <si>
    <t>Leichtbauwand mit Gipskarton, 3-fach beplankt</t>
  </si>
  <si>
    <t>Leichtbauwand mit Gipskarton, 2-fach beplankt</t>
  </si>
  <si>
    <t>Leichtbauwand mit Gipskarton, 1-fach beplankt</t>
  </si>
  <si>
    <t>Leichtbauwand holzbeplankt</t>
  </si>
  <si>
    <t>Glaswand</t>
  </si>
  <si>
    <t>Innenwand</t>
  </si>
  <si>
    <t>Aussenwand</t>
  </si>
  <si>
    <t>Holzständer</t>
  </si>
  <si>
    <t>Innenwärmedämmung</t>
  </si>
  <si>
    <t>Beurteilung Raum</t>
  </si>
  <si>
    <t>Anzahl Bauteile</t>
  </si>
  <si>
    <t>Gewichtung</t>
  </si>
  <si>
    <t>Speicherfähig-keit Raum</t>
  </si>
  <si>
    <t>Wenn keine Oberlichter oder Dachflächenfenster vorhanden: 0% eintragen</t>
  </si>
  <si>
    <t>Beurteilung / Nachweis nach einfachen Kriterien erfüllt</t>
  </si>
  <si>
    <t>Eingaben unvollständig</t>
  </si>
  <si>
    <r>
      <t xml:space="preserve">Mindestens ein Kriterium nicht erfüllt </t>
    </r>
    <r>
      <rPr>
        <sz val="10"/>
        <rFont val="Symbol"/>
        <family val="1"/>
        <charset val="2"/>
      </rPr>
      <t>&gt;</t>
    </r>
    <r>
      <rPr>
        <sz val="10"/>
        <rFont val="Arial"/>
        <family val="2"/>
      </rPr>
      <t xml:space="preserve"> Beurteilung mit genauerer Methode erforderlich</t>
    </r>
  </si>
  <si>
    <t>Für eine vollständige Beurteilung müssen alle gelben Eingabefelder ausgefüllt werden.
Wird ein Kriterium nicht erfüllt, ist die Beurteilung anhand einfacher Kriterien nicht möglich und die Eingabe der weiteren Informationen erübrigt sich.</t>
  </si>
  <si>
    <t>Raumweise Beurteilung anhand einfacher Kriterien gemäss</t>
  </si>
  <si>
    <t>AHB-Wegleitung, Kapitel 4.3</t>
  </si>
  <si>
    <t>Massiv (Beton) oder mineralischer Unterlagsboden, Hartbelag oder Linoleum</t>
  </si>
  <si>
    <t>Massiv (Beton) oder mineralischer Unterlagsboden, Parkett oder Teppich</t>
  </si>
  <si>
    <t>Holzbalkendecke ohne mineralischen Unterlagsboden</t>
  </si>
  <si>
    <t>Vollholzdecke ohne mineralischen Unterlagsboden</t>
  </si>
  <si>
    <t>Version 1.1, 08.11.23, AHBKET</t>
  </si>
  <si>
    <t>Senkrechtmarkisen mit Schienenführung (ZIP-System), g-Wert total &lt;= 10%</t>
  </si>
  <si>
    <t xml:space="preserve"> Laborraum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</si>
</sst>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24" x14ac:knownFonts="1">
    <font>
      <sz val="10"/>
      <name val="Arial"/>
    </font>
    <font>
      <sz val="11"/>
      <color theme="1"/>
      <name val="Arial"/>
      <family val="2"/>
    </font>
    <font>
      <sz val="11"/>
      <color theme="1"/>
      <name val="Arial"/>
      <family val="2"/>
    </font>
    <font>
      <sz val="11"/>
      <color theme="1"/>
      <name val="Arial"/>
      <family val="2"/>
    </font>
    <font>
      <sz val="10"/>
      <name val="Arial"/>
      <family val="2"/>
    </font>
    <font>
      <sz val="10"/>
      <color indexed="63"/>
      <name val="Arial"/>
      <family val="2"/>
    </font>
    <font>
      <b/>
      <sz val="11"/>
      <color theme="1"/>
      <name val="Arial"/>
      <family val="2"/>
    </font>
    <font>
      <sz val="14"/>
      <name val="Arial Black"/>
      <family val="2"/>
    </font>
    <font>
      <b/>
      <sz val="10"/>
      <name val="Arial"/>
      <family val="2"/>
    </font>
    <font>
      <sz val="10"/>
      <name val="Arial Black"/>
      <family val="2"/>
    </font>
    <font>
      <vertAlign val="superscript"/>
      <sz val="11"/>
      <color theme="1"/>
      <name val="Arial"/>
      <family val="2"/>
    </font>
    <font>
      <sz val="10"/>
      <color rgb="FFFF0000"/>
      <name val="Arial Narrow"/>
      <family val="2"/>
    </font>
    <font>
      <sz val="10"/>
      <color theme="1"/>
      <name val="Arial"/>
      <family val="2"/>
    </font>
    <font>
      <sz val="12"/>
      <name val="Arial"/>
      <family val="2"/>
    </font>
    <font>
      <sz val="14"/>
      <color theme="1"/>
      <name val="Arial Black"/>
      <family val="2"/>
    </font>
    <font>
      <b/>
      <sz val="10"/>
      <color theme="1"/>
      <name val="Arial"/>
      <family val="2"/>
    </font>
    <font>
      <b/>
      <sz val="12"/>
      <color theme="1"/>
      <name val="Arial Black"/>
      <family val="2"/>
    </font>
    <font>
      <sz val="8"/>
      <name val="Arial"/>
      <family val="2"/>
    </font>
    <font>
      <b/>
      <sz val="11"/>
      <name val="Arial"/>
      <family val="2"/>
    </font>
    <font>
      <sz val="10"/>
      <name val="Symbol"/>
      <family val="1"/>
      <charset val="2"/>
    </font>
    <font>
      <u/>
      <sz val="10"/>
      <color theme="10"/>
      <name val="Arial"/>
      <family val="2"/>
    </font>
    <font>
      <sz val="11"/>
      <color rgb="FFFF0000"/>
      <name val="Arial"/>
      <family val="2"/>
    </font>
    <font>
      <sz val="11"/>
      <color theme="5"/>
      <name val="Arial"/>
      <family val="2"/>
    </font>
    <font>
      <b/>
      <sz val="11"/>
      <color theme="5"/>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73DFDC"/>
        <bgColor indexed="64"/>
      </patternFill>
    </fill>
    <fill>
      <patternFill patternType="solid">
        <fgColor rgb="FFAEECEB"/>
        <bgColor indexed="64"/>
      </patternFill>
    </fill>
    <fill>
      <patternFill patternType="solid">
        <fgColor rgb="FFDAF6F5"/>
        <bgColor indexed="64"/>
      </patternFill>
    </fill>
    <fill>
      <patternFill patternType="solid">
        <fgColor theme="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auto="1"/>
      </right>
      <top/>
      <bottom style="dashed">
        <color auto="1"/>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hair">
        <color theme="0" tint="-0.34998626667073579"/>
      </bottom>
      <diagonal/>
    </border>
  </borders>
  <cellStyleXfs count="3">
    <xf numFmtId="0" fontId="0" fillId="0" borderId="0"/>
    <xf numFmtId="0" fontId="3" fillId="0" borderId="0"/>
    <xf numFmtId="0" fontId="20" fillId="0" borderId="0" applyNumberFormat="0" applyFill="0" applyBorder="0" applyAlignment="0" applyProtection="0"/>
  </cellStyleXfs>
  <cellXfs count="144">
    <xf numFmtId="0" fontId="0" fillId="0" borderId="0" xfId="0"/>
    <xf numFmtId="14" fontId="4" fillId="2" borderId="0" xfId="0" applyNumberFormat="1" applyFont="1" applyFill="1" applyAlignment="1" applyProtection="1">
      <alignment vertical="center"/>
      <protection locked="0"/>
    </xf>
    <xf numFmtId="0" fontId="3" fillId="0" borderId="0" xfId="1" applyAlignment="1">
      <alignment vertical="center"/>
    </xf>
    <xf numFmtId="0" fontId="3" fillId="0" borderId="1" xfId="1" applyBorder="1" applyAlignment="1">
      <alignment vertical="center"/>
    </xf>
    <xf numFmtId="0" fontId="3" fillId="3" borderId="2" xfId="1" applyFill="1" applyBorder="1" applyAlignment="1">
      <alignment vertical="center"/>
    </xf>
    <xf numFmtId="0" fontId="3" fillId="0" borderId="3" xfId="1" applyBorder="1" applyAlignment="1">
      <alignment horizontal="right" vertical="center"/>
    </xf>
    <xf numFmtId="0" fontId="3" fillId="0" borderId="0" xfId="1" applyAlignment="1">
      <alignment vertical="top"/>
    </xf>
    <xf numFmtId="0" fontId="3" fillId="0" borderId="0" xfId="1" applyFill="1" applyAlignment="1">
      <alignment vertical="top"/>
    </xf>
    <xf numFmtId="0" fontId="2" fillId="0" borderId="0" xfId="1" applyFont="1" applyAlignment="1">
      <alignment vertical="top"/>
    </xf>
    <xf numFmtId="0" fontId="14" fillId="0" borderId="0" xfId="1" applyFont="1" applyAlignment="1">
      <alignment vertical="top"/>
    </xf>
    <xf numFmtId="0" fontId="3" fillId="0" borderId="0" xfId="1" applyBorder="1" applyAlignment="1">
      <alignment vertical="center"/>
    </xf>
    <xf numFmtId="0" fontId="3" fillId="0" borderId="0" xfId="1" applyBorder="1" applyAlignment="1">
      <alignment horizontal="right" vertical="center"/>
    </xf>
    <xf numFmtId="0" fontId="12" fillId="0" borderId="0" xfId="1" applyFont="1" applyAlignment="1">
      <alignment vertical="top"/>
    </xf>
    <xf numFmtId="0" fontId="3" fillId="0" borderId="5" xfId="1" applyBorder="1" applyAlignment="1">
      <alignment vertical="top"/>
    </xf>
    <xf numFmtId="0" fontId="3" fillId="0" borderId="7" xfId="1" applyBorder="1" applyAlignment="1">
      <alignment vertical="top"/>
    </xf>
    <xf numFmtId="0" fontId="3" fillId="0" borderId="9" xfId="1" applyBorder="1" applyAlignment="1">
      <alignment vertical="top"/>
    </xf>
    <xf numFmtId="0" fontId="12" fillId="0" borderId="4"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2" fillId="0" borderId="9" xfId="1" applyFont="1" applyBorder="1" applyAlignment="1">
      <alignment horizontal="center" vertical="center"/>
    </xf>
    <xf numFmtId="0" fontId="6" fillId="4" borderId="1" xfId="1" applyFont="1" applyFill="1" applyBorder="1" applyAlignment="1">
      <alignment vertical="center"/>
    </xf>
    <xf numFmtId="0" fontId="6" fillId="4" borderId="3" xfId="1" applyFont="1" applyFill="1" applyBorder="1" applyAlignment="1">
      <alignment horizontal="center" vertical="center"/>
    </xf>
    <xf numFmtId="0" fontId="4" fillId="2" borderId="0" xfId="0" applyNumberFormat="1" applyFont="1" applyFill="1" applyAlignment="1" applyProtection="1">
      <alignment vertical="center"/>
      <protection locked="0"/>
    </xf>
    <xf numFmtId="0" fontId="15" fillId="0" borderId="0" xfId="1" applyFont="1" applyBorder="1" applyAlignment="1">
      <alignment horizontal="center" vertical="center"/>
    </xf>
    <xf numFmtId="0" fontId="12" fillId="0" borderId="0" xfId="1" applyFont="1" applyAlignment="1">
      <alignment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3" xfId="1" applyFont="1" applyBorder="1" applyAlignment="1">
      <alignment horizontal="center" vertical="center"/>
    </xf>
    <xf numFmtId="0" fontId="12" fillId="6" borderId="20" xfId="1" applyFont="1" applyFill="1" applyBorder="1" applyAlignment="1">
      <alignment horizontal="center" vertical="center"/>
    </xf>
    <xf numFmtId="0" fontId="12" fillId="6" borderId="21" xfId="1" applyFont="1" applyFill="1" applyBorder="1" applyAlignment="1">
      <alignment horizontal="center" vertical="center"/>
    </xf>
    <xf numFmtId="0" fontId="12" fillId="6" borderId="22"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1" xfId="1" applyFont="1" applyFill="1" applyBorder="1" applyAlignment="1">
      <alignment horizontal="center" vertical="center"/>
    </xf>
    <xf numFmtId="0" fontId="12" fillId="6" borderId="12" xfId="1" applyFont="1" applyFill="1" applyBorder="1" applyAlignment="1">
      <alignment horizontal="center" vertical="center"/>
    </xf>
    <xf numFmtId="0" fontId="12" fillId="6" borderId="13" xfId="1" applyFont="1" applyFill="1" applyBorder="1" applyAlignment="1">
      <alignment horizontal="center" vertical="center"/>
    </xf>
    <xf numFmtId="0" fontId="12" fillId="7" borderId="20" xfId="1" applyFont="1" applyFill="1" applyBorder="1" applyAlignment="1">
      <alignment horizontal="center" vertical="center"/>
    </xf>
    <xf numFmtId="0" fontId="12" fillId="7" borderId="21" xfId="1" applyFont="1" applyFill="1" applyBorder="1" applyAlignment="1">
      <alignment horizontal="center" vertical="center"/>
    </xf>
    <xf numFmtId="0" fontId="12" fillId="7" borderId="22" xfId="1" applyFont="1" applyFill="1" applyBorder="1" applyAlignment="1">
      <alignment horizontal="center" vertical="center"/>
    </xf>
    <xf numFmtId="0" fontId="12" fillId="7" borderId="14" xfId="1" applyFont="1" applyFill="1" applyBorder="1" applyAlignment="1">
      <alignment horizontal="center" vertical="center"/>
    </xf>
    <xf numFmtId="0" fontId="12" fillId="7" borderId="15" xfId="1" applyFont="1" applyFill="1" applyBorder="1" applyAlignment="1">
      <alignment horizontal="center" vertical="center"/>
    </xf>
    <xf numFmtId="0" fontId="12" fillId="7" borderId="16" xfId="1" applyFont="1" applyFill="1" applyBorder="1" applyAlignment="1">
      <alignment horizontal="center" vertical="center"/>
    </xf>
    <xf numFmtId="0" fontId="12" fillId="7" borderId="11" xfId="1" applyFont="1" applyFill="1" applyBorder="1" applyAlignment="1">
      <alignment horizontal="center" vertical="center"/>
    </xf>
    <xf numFmtId="0" fontId="12" fillId="7" borderId="12" xfId="1" applyFont="1" applyFill="1" applyBorder="1" applyAlignment="1">
      <alignment horizontal="center" vertical="center"/>
    </xf>
    <xf numFmtId="0" fontId="12" fillId="7" borderId="13" xfId="1" applyFont="1" applyFill="1" applyBorder="1" applyAlignment="1">
      <alignment horizontal="center" vertical="center"/>
    </xf>
    <xf numFmtId="0" fontId="12" fillId="8" borderId="14" xfId="1" applyFont="1" applyFill="1" applyBorder="1" applyAlignment="1">
      <alignment horizontal="center" vertical="top"/>
    </xf>
    <xf numFmtId="0" fontId="12" fillId="8" borderId="15" xfId="1" applyFont="1" applyFill="1" applyBorder="1" applyAlignment="1">
      <alignment horizontal="center" vertical="top"/>
    </xf>
    <xf numFmtId="0" fontId="12" fillId="8" borderId="16" xfId="1" applyFont="1" applyFill="1" applyBorder="1" applyAlignment="1">
      <alignment horizontal="center" vertical="top"/>
    </xf>
    <xf numFmtId="0" fontId="12" fillId="8" borderId="14" xfId="1" applyFont="1" applyFill="1" applyBorder="1" applyAlignment="1">
      <alignment horizontal="center" vertical="center"/>
    </xf>
    <xf numFmtId="0" fontId="12" fillId="8" borderId="15" xfId="1" applyFont="1" applyFill="1" applyBorder="1" applyAlignment="1">
      <alignment horizontal="center" vertical="center"/>
    </xf>
    <xf numFmtId="0" fontId="12" fillId="8" borderId="16" xfId="1" applyFont="1" applyFill="1" applyBorder="1" applyAlignment="1">
      <alignment horizontal="center" vertical="center"/>
    </xf>
    <xf numFmtId="0" fontId="12" fillId="8" borderId="11" xfId="1" applyFont="1" applyFill="1" applyBorder="1" applyAlignment="1">
      <alignment vertical="center"/>
    </xf>
    <xf numFmtId="0" fontId="12" fillId="8" borderId="12" xfId="1" applyFont="1" applyFill="1" applyBorder="1" applyAlignment="1">
      <alignment vertical="center"/>
    </xf>
    <xf numFmtId="0" fontId="12" fillId="8" borderId="13" xfId="1" applyFont="1" applyFill="1" applyBorder="1" applyAlignment="1">
      <alignment horizontal="center" vertical="center"/>
    </xf>
    <xf numFmtId="0" fontId="15"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pplyAlignment="1">
      <alignment horizontal="center" vertical="top"/>
    </xf>
    <xf numFmtId="0" fontId="12" fillId="0" borderId="0" xfId="1" applyFont="1" applyFill="1" applyAlignment="1">
      <alignment vertical="center"/>
    </xf>
    <xf numFmtId="0" fontId="12" fillId="6" borderId="28" xfId="1" applyFont="1" applyFill="1" applyBorder="1" applyAlignment="1">
      <alignment horizontal="center" vertical="center"/>
    </xf>
    <xf numFmtId="0" fontId="12" fillId="6" borderId="29" xfId="1" applyFont="1" applyFill="1" applyBorder="1" applyAlignment="1">
      <alignment horizontal="center" vertical="center"/>
    </xf>
    <xf numFmtId="0" fontId="12" fillId="6" borderId="30" xfId="1" applyFont="1" applyFill="1" applyBorder="1" applyAlignment="1">
      <alignment horizontal="center" vertical="center"/>
    </xf>
    <xf numFmtId="0" fontId="12" fillId="7" borderId="28" xfId="1" applyFont="1" applyFill="1" applyBorder="1" applyAlignment="1">
      <alignment horizontal="center" vertical="center"/>
    </xf>
    <xf numFmtId="0" fontId="12" fillId="7" borderId="29" xfId="1" applyFont="1" applyFill="1" applyBorder="1" applyAlignment="1">
      <alignment horizontal="center" vertical="center"/>
    </xf>
    <xf numFmtId="0" fontId="12" fillId="7" borderId="30" xfId="1" applyFont="1" applyFill="1" applyBorder="1" applyAlignment="1">
      <alignment horizontal="center" vertical="center"/>
    </xf>
    <xf numFmtId="0" fontId="12" fillId="8" borderId="28" xfId="1" applyFont="1" applyFill="1" applyBorder="1" applyAlignment="1">
      <alignment horizontal="center" vertical="center"/>
    </xf>
    <xf numFmtId="0" fontId="12" fillId="8" borderId="29" xfId="1" applyFont="1" applyFill="1" applyBorder="1" applyAlignment="1">
      <alignment horizontal="center" vertical="center"/>
    </xf>
    <xf numFmtId="0" fontId="12" fillId="8" borderId="30" xfId="1" applyFont="1" applyFill="1" applyBorder="1" applyAlignment="1">
      <alignment horizontal="center" vertical="center"/>
    </xf>
    <xf numFmtId="0" fontId="12" fillId="4" borderId="17" xfId="1" applyFont="1" applyFill="1" applyBorder="1" applyAlignment="1">
      <alignment horizontal="center" vertical="center"/>
    </xf>
    <xf numFmtId="0" fontId="12" fillId="4" borderId="18" xfId="1" applyFont="1" applyFill="1" applyBorder="1" applyAlignment="1">
      <alignment horizontal="center" vertical="center"/>
    </xf>
    <xf numFmtId="0" fontId="12" fillId="4" borderId="19" xfId="1" applyFont="1" applyFill="1" applyBorder="1" applyAlignment="1">
      <alignment horizontal="center" vertical="center"/>
    </xf>
    <xf numFmtId="0" fontId="12" fillId="4" borderId="23" xfId="1" applyFont="1" applyFill="1" applyBorder="1" applyAlignment="1">
      <alignment horizontal="center" vertical="center"/>
    </xf>
    <xf numFmtId="0" fontId="12" fillId="4" borderId="24" xfId="1" applyFont="1" applyFill="1" applyBorder="1" applyAlignment="1">
      <alignment horizontal="center" vertical="center"/>
    </xf>
    <xf numFmtId="0" fontId="12" fillId="4" borderId="25" xfId="1" applyFont="1" applyFill="1" applyBorder="1" applyAlignment="1">
      <alignment vertical="top"/>
    </xf>
    <xf numFmtId="0" fontId="12" fillId="4" borderId="26" xfId="1" applyFont="1" applyFill="1" applyBorder="1" applyAlignment="1">
      <alignment vertical="center"/>
    </xf>
    <xf numFmtId="0" fontId="12" fillId="4" borderId="27" xfId="1" applyFont="1" applyFill="1" applyBorder="1" applyAlignment="1">
      <alignment vertical="center"/>
    </xf>
    <xf numFmtId="0" fontId="6" fillId="0" borderId="4" xfId="1" applyFont="1" applyBorder="1" applyAlignment="1">
      <alignment vertical="center" wrapText="1"/>
    </xf>
    <xf numFmtId="0" fontId="6" fillId="0" borderId="5" xfId="1" applyFont="1" applyBorder="1" applyAlignment="1">
      <alignment horizontal="right" vertical="center" wrapText="1"/>
    </xf>
    <xf numFmtId="0" fontId="6" fillId="0" borderId="6" xfId="1" applyFont="1" applyBorder="1" applyAlignment="1">
      <alignment vertical="center" wrapText="1"/>
    </xf>
    <xf numFmtId="0" fontId="2" fillId="0" borderId="7" xfId="1" applyFont="1" applyBorder="1" applyAlignment="1">
      <alignment horizontal="right" vertical="center" wrapText="1"/>
    </xf>
    <xf numFmtId="0" fontId="3" fillId="0" borderId="8" xfId="1" applyBorder="1" applyAlignment="1">
      <alignment vertical="top"/>
    </xf>
    <xf numFmtId="0" fontId="3" fillId="0" borderId="9" xfId="1" applyBorder="1" applyAlignment="1">
      <alignment horizontal="right" vertical="top"/>
    </xf>
    <xf numFmtId="0" fontId="3" fillId="0" borderId="4" xfId="1" applyBorder="1" applyAlignment="1">
      <alignment horizontal="left" vertical="top"/>
    </xf>
    <xf numFmtId="0" fontId="3" fillId="0" borderId="6" xfId="1" applyBorder="1" applyAlignment="1">
      <alignment vertical="top"/>
    </xf>
    <xf numFmtId="0" fontId="4" fillId="0" borderId="0" xfId="0" applyNumberFormat="1" applyFont="1" applyAlignment="1" applyProtection="1">
      <alignment vertical="center"/>
    </xf>
    <xf numFmtId="0" fontId="4" fillId="0" borderId="0" xfId="0" applyNumberFormat="1" applyFont="1" applyAlignment="1" applyProtection="1">
      <alignment horizontal="left" vertical="top"/>
    </xf>
    <xf numFmtId="0" fontId="4" fillId="0" borderId="0" xfId="0" applyNumberFormat="1" applyFont="1" applyAlignment="1" applyProtection="1">
      <alignment horizontal="left" vertical="center"/>
    </xf>
    <xf numFmtId="0" fontId="4" fillId="5" borderId="0" xfId="0" applyNumberFormat="1" applyFont="1" applyFill="1" applyAlignment="1" applyProtection="1">
      <alignment vertical="center"/>
    </xf>
    <xf numFmtId="0" fontId="4" fillId="5" borderId="0" xfId="0" applyNumberFormat="1" applyFont="1" applyFill="1" applyAlignment="1" applyProtection="1">
      <alignment horizontal="left" vertical="center"/>
    </xf>
    <xf numFmtId="0" fontId="4" fillId="0" borderId="0" xfId="0" applyNumberFormat="1" applyFont="1" applyAlignment="1" applyProtection="1">
      <alignment horizontal="center" vertical="center"/>
    </xf>
    <xf numFmtId="0" fontId="8" fillId="5" borderId="0" xfId="0" applyNumberFormat="1" applyFont="1" applyFill="1" applyAlignment="1" applyProtection="1">
      <alignment horizontal="left" vertical="center"/>
    </xf>
    <xf numFmtId="0" fontId="8" fillId="5" borderId="0" xfId="0" applyNumberFormat="1" applyFont="1" applyFill="1" applyAlignment="1" applyProtection="1">
      <alignment horizontal="right" vertical="center"/>
    </xf>
    <xf numFmtId="0" fontId="9" fillId="5" borderId="0" xfId="0" applyNumberFormat="1" applyFont="1" applyFill="1" applyAlignment="1" applyProtection="1">
      <alignment horizontal="left" vertical="center"/>
    </xf>
    <xf numFmtId="0" fontId="4" fillId="5" borderId="0" xfId="0" applyNumberFormat="1" applyFont="1" applyFill="1" applyAlignment="1" applyProtection="1">
      <alignment horizontal="center" vertical="center"/>
    </xf>
    <xf numFmtId="0" fontId="4" fillId="4" borderId="0" xfId="0" applyNumberFormat="1" applyFont="1" applyFill="1" applyAlignment="1" applyProtection="1">
      <alignment vertical="center"/>
    </xf>
    <xf numFmtId="0" fontId="4" fillId="4" borderId="0" xfId="0" applyNumberFormat="1" applyFont="1" applyFill="1" applyAlignment="1" applyProtection="1">
      <alignment horizontal="left" vertical="center"/>
    </xf>
    <xf numFmtId="0" fontId="8" fillId="4" borderId="0" xfId="0" applyNumberFormat="1" applyFont="1" applyFill="1" applyAlignment="1" applyProtection="1">
      <alignment horizontal="left" vertical="center"/>
    </xf>
    <xf numFmtId="0" fontId="11" fillId="4" borderId="0" xfId="0" applyNumberFormat="1" applyFont="1" applyFill="1" applyAlignment="1" applyProtection="1">
      <alignment horizontal="right" vertical="center"/>
    </xf>
    <xf numFmtId="0" fontId="4" fillId="0" borderId="0" xfId="0" applyNumberFormat="1" applyFont="1" applyFill="1" applyAlignment="1" applyProtection="1">
      <alignment horizontal="center" vertical="center"/>
    </xf>
    <xf numFmtId="0" fontId="4" fillId="4" borderId="0" xfId="0" applyNumberFormat="1" applyFont="1" applyFill="1" applyAlignment="1" applyProtection="1">
      <alignment horizontal="left" vertical="center" indent="1"/>
    </xf>
    <xf numFmtId="0" fontId="4" fillId="9" borderId="31" xfId="0" applyNumberFormat="1" applyFont="1" applyFill="1" applyBorder="1" applyAlignment="1" applyProtection="1">
      <alignment horizontal="center" vertical="center"/>
    </xf>
    <xf numFmtId="0" fontId="4" fillId="4" borderId="32" xfId="0" applyNumberFormat="1" applyFont="1" applyFill="1" applyBorder="1" applyAlignment="1" applyProtection="1">
      <alignment vertical="center"/>
    </xf>
    <xf numFmtId="0" fontId="4" fillId="9" borderId="32" xfId="0" applyNumberFormat="1" applyFont="1" applyFill="1" applyBorder="1" applyAlignment="1" applyProtection="1">
      <alignment horizontal="center" vertical="center"/>
    </xf>
    <xf numFmtId="0" fontId="4" fillId="4" borderId="33" xfId="0" applyNumberFormat="1" applyFont="1" applyFill="1" applyBorder="1" applyAlignment="1" applyProtection="1">
      <alignment vertical="center"/>
    </xf>
    <xf numFmtId="0" fontId="8" fillId="4" borderId="0" xfId="0" applyNumberFormat="1" applyFont="1" applyFill="1" applyAlignment="1" applyProtection="1">
      <alignment vertical="center"/>
    </xf>
    <xf numFmtId="0" fontId="4" fillId="9" borderId="34" xfId="0" applyNumberFormat="1" applyFont="1" applyFill="1" applyBorder="1" applyAlignment="1" applyProtection="1">
      <alignment horizontal="center" vertical="center"/>
    </xf>
    <xf numFmtId="0" fontId="13" fillId="5" borderId="0" xfId="0" applyNumberFormat="1" applyFont="1" applyFill="1" applyAlignment="1" applyProtection="1">
      <alignment horizontal="center" vertical="center"/>
    </xf>
    <xf numFmtId="164" fontId="5" fillId="0" borderId="0" xfId="0" applyNumberFormat="1" applyFont="1" applyAlignment="1" applyProtection="1">
      <alignment horizontal="left" vertical="center" textRotation="90"/>
    </xf>
    <xf numFmtId="0" fontId="4" fillId="0" borderId="0" xfId="0" applyNumberFormat="1" applyFont="1" applyAlignment="1" applyProtection="1">
      <alignment horizontal="left" vertical="center" textRotation="90"/>
    </xf>
    <xf numFmtId="0" fontId="17" fillId="0" borderId="0" xfId="0" applyNumberFormat="1" applyFont="1" applyAlignment="1" applyProtection="1">
      <alignment horizontal="right" vertical="center"/>
    </xf>
    <xf numFmtId="0" fontId="20" fillId="0" borderId="0" xfId="2" applyNumberFormat="1" applyAlignment="1" applyProtection="1">
      <alignment horizontal="center" vertical="top"/>
    </xf>
    <xf numFmtId="0" fontId="21" fillId="0" borderId="0" xfId="1" applyFont="1" applyAlignment="1">
      <alignment vertical="center"/>
    </xf>
    <xf numFmtId="0" fontId="22" fillId="0" borderId="0" xfId="1" applyFont="1" applyAlignment="1">
      <alignment vertical="top"/>
    </xf>
    <xf numFmtId="0" fontId="22" fillId="0" borderId="0" xfId="1" applyFont="1" applyAlignment="1">
      <alignment vertical="center"/>
    </xf>
    <xf numFmtId="0" fontId="23" fillId="0" borderId="0" xfId="1" applyFont="1" applyAlignment="1">
      <alignment vertical="center"/>
    </xf>
    <xf numFmtId="0" fontId="1" fillId="0" borderId="6" xfId="1" applyFont="1" applyBorder="1" applyAlignment="1">
      <alignment vertical="top"/>
    </xf>
    <xf numFmtId="0" fontId="7" fillId="0" borderId="0" xfId="0" applyNumberFormat="1" applyFont="1" applyAlignment="1" applyProtection="1">
      <alignment horizontal="left" vertical="top"/>
    </xf>
    <xf numFmtId="0" fontId="4" fillId="0" borderId="0" xfId="0" applyNumberFormat="1" applyFont="1" applyAlignment="1" applyProtection="1">
      <alignment horizontal="left" vertical="top" wrapText="1"/>
    </xf>
    <xf numFmtId="0" fontId="4" fillId="0" borderId="0" xfId="0" applyNumberFormat="1" applyFont="1" applyAlignment="1" applyProtection="1">
      <alignment horizontal="left" vertical="top"/>
    </xf>
    <xf numFmtId="0" fontId="18" fillId="5" borderId="0" xfId="0" applyNumberFormat="1" applyFont="1" applyFill="1" applyAlignment="1" applyProtection="1">
      <alignment horizontal="left" vertical="center"/>
    </xf>
    <xf numFmtId="0" fontId="4" fillId="2" borderId="0" xfId="0" applyNumberFormat="1" applyFont="1" applyFill="1" applyAlignment="1" applyProtection="1">
      <alignment horizontal="left" vertical="center"/>
      <protection locked="0"/>
    </xf>
    <xf numFmtId="0" fontId="8" fillId="2" borderId="0" xfId="0" applyNumberFormat="1" applyFont="1" applyFill="1" applyAlignment="1" applyProtection="1">
      <alignment horizontal="left" vertical="center"/>
      <protection locked="0"/>
    </xf>
    <xf numFmtId="0" fontId="16" fillId="4" borderId="0" xfId="1" applyFont="1" applyFill="1" applyAlignment="1">
      <alignment horizontal="center" vertical="center"/>
    </xf>
    <xf numFmtId="0" fontId="15" fillId="0" borderId="4" xfId="1" applyFont="1" applyBorder="1" applyAlignment="1">
      <alignment horizontal="center" vertical="center"/>
    </xf>
    <xf numFmtId="0" fontId="15" fillId="0" borderId="10" xfId="1" applyFont="1" applyBorder="1" applyAlignment="1">
      <alignment horizontal="center" vertical="center"/>
    </xf>
    <xf numFmtId="0" fontId="15" fillId="0" borderId="5" xfId="1" applyFont="1" applyBorder="1" applyAlignment="1">
      <alignment horizontal="center" vertic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2" fillId="6" borderId="4" xfId="1" applyFont="1" applyFill="1" applyBorder="1" applyAlignment="1">
      <alignment horizontal="center" vertical="center"/>
    </xf>
    <xf numFmtId="0" fontId="12" fillId="6" borderId="6" xfId="1" applyFont="1" applyFill="1" applyBorder="1" applyAlignment="1">
      <alignment horizontal="center" vertical="center"/>
    </xf>
    <xf numFmtId="0" fontId="12" fillId="6" borderId="8" xfId="1" applyFont="1" applyFill="1" applyBorder="1" applyAlignment="1">
      <alignment horizontal="center" vertical="center"/>
    </xf>
    <xf numFmtId="0" fontId="12" fillId="7" borderId="4" xfId="1" applyFont="1" applyFill="1" applyBorder="1" applyAlignment="1">
      <alignment horizontal="center" vertical="center"/>
    </xf>
    <xf numFmtId="0" fontId="12" fillId="7" borderId="6" xfId="1" applyFont="1" applyFill="1" applyBorder="1" applyAlignment="1">
      <alignment horizontal="center" vertical="center"/>
    </xf>
    <xf numFmtId="0" fontId="12" fillId="7" borderId="8" xfId="1" applyFont="1" applyFill="1" applyBorder="1" applyAlignment="1">
      <alignment horizontal="center" vertical="center"/>
    </xf>
    <xf numFmtId="0" fontId="12" fillId="8" borderId="4" xfId="1" applyFont="1" applyFill="1" applyBorder="1" applyAlignment="1">
      <alignment horizontal="center" vertical="center"/>
    </xf>
    <xf numFmtId="0" fontId="12" fillId="8" borderId="6" xfId="1" applyFont="1" applyFill="1" applyBorder="1" applyAlignment="1">
      <alignment horizontal="center" vertical="center"/>
    </xf>
    <xf numFmtId="0" fontId="12" fillId="8" borderId="8" xfId="1" applyFont="1" applyFill="1" applyBorder="1" applyAlignment="1">
      <alignment horizontal="center" vertical="center"/>
    </xf>
  </cellXfs>
  <cellStyles count="3">
    <cellStyle name="Link" xfId="2" builtinId="8"/>
    <cellStyle name="Standard" xfId="0" builtinId="0"/>
    <cellStyle name="Standard 2" xfId="1" xr:uid="{00000000-0005-0000-0000-000001000000}"/>
  </cellStyles>
  <dxfs count="7">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ont>
        <color rgb="FFFF0000"/>
      </font>
    </dxf>
    <dxf>
      <font>
        <color theme="6" tint="-0.499984740745262"/>
      </font>
    </dxf>
    <dxf>
      <font>
        <color rgb="FFFFC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AF6F5"/>
      <color rgb="FFAEECEB"/>
      <color rgb="FF73DFDC"/>
      <color rgb="FF4A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wmf"/><Relationship Id="rId4" Type="http://schemas.openxmlformats.org/officeDocument/2006/relationships/image" Target="../media/image4.png"/></Relationships>
</file>

<file path=xl/theme/theme1.xml><?xml version="1.0" encoding="utf-8"?>
<a:theme xmlns:a="http://schemas.openxmlformats.org/drawingml/2006/main" name="Office Theme">
  <a:themeElements>
    <a:clrScheme name="Stadt Zürich">
      <a:dk1>
        <a:sysClr val="windowText" lastClr="000000"/>
      </a:dk1>
      <a:lt1>
        <a:sysClr val="window" lastClr="FFFFFF"/>
      </a:lt1>
      <a:dk2>
        <a:srgbClr val="1F497D"/>
      </a:dk2>
      <a:lt2>
        <a:srgbClr val="EEECE1"/>
      </a:lt2>
      <a:accent1>
        <a:srgbClr val="0063BE"/>
      </a:accent1>
      <a:accent2>
        <a:srgbClr val="FF0000"/>
      </a:accent2>
      <a:accent3>
        <a:srgbClr val="00FF00"/>
      </a:accent3>
      <a:accent4>
        <a:srgbClr val="008000"/>
      </a:accent4>
      <a:accent5>
        <a:srgbClr val="9999FF"/>
      </a:accent5>
      <a:accent6>
        <a:srgbClr val="FFFF00"/>
      </a:accent6>
      <a:hlink>
        <a:srgbClr val="0000B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stadt-zuerich.ch/content/dam/stzh/hbd/Deutsch/Hochbau/Weitere%20Dokumente/Fachstellen/Nachhaltiges-Bauen/Planungshilfen-Werkzeuge/Wohlbefinden-Innenraumklima/Wegleitung-Sommerlicher-Waermeschutz.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V68"/>
  <sheetViews>
    <sheetView showGridLines="0" tabSelected="1" zoomScaleNormal="100" workbookViewId="0">
      <selection activeCell="C4" sqref="C4:I4"/>
    </sheetView>
  </sheetViews>
  <sheetFormatPr baseColWidth="10" defaultColWidth="11.42578125" defaultRowHeight="12.75" outlineLevelCol="1" x14ac:dyDescent="0.2"/>
  <cols>
    <col min="1" max="1" width="0.7109375" style="86" customWidth="1"/>
    <col min="2" max="2" width="13.7109375" style="88" customWidth="1"/>
    <col min="3" max="8" width="10.42578125" style="86" customWidth="1"/>
    <col min="9" max="9" width="10.28515625" style="86" customWidth="1"/>
    <col min="10" max="10" width="1" style="86" customWidth="1"/>
    <col min="11" max="11" width="3.7109375" style="86" customWidth="1"/>
    <col min="12" max="15" width="4.5703125" style="86" hidden="1" customWidth="1" outlineLevel="1"/>
    <col min="16" max="21" width="11.42578125" style="86" hidden="1" customWidth="1" outlineLevel="1"/>
    <col min="22" max="22" width="11.42578125" style="86" customWidth="1" collapsed="1"/>
    <col min="23" max="16384" width="11.42578125" style="86"/>
  </cols>
  <sheetData>
    <row r="1" spans="1:12" ht="27" customHeight="1" x14ac:dyDescent="0.2">
      <c r="A1" s="118" t="s">
        <v>52</v>
      </c>
      <c r="B1" s="118"/>
      <c r="C1" s="118"/>
      <c r="D1" s="118"/>
      <c r="E1" s="118"/>
      <c r="F1" s="118"/>
      <c r="G1" s="118"/>
      <c r="H1" s="118"/>
      <c r="I1" s="118"/>
      <c r="J1" s="118"/>
      <c r="K1" s="118"/>
    </row>
    <row r="2" spans="1:12" ht="29.45" customHeight="1" x14ac:dyDescent="0.2">
      <c r="A2" s="87" t="s">
        <v>128</v>
      </c>
      <c r="G2" s="112" t="s">
        <v>129</v>
      </c>
    </row>
    <row r="3" spans="1:12" ht="6" customHeight="1" x14ac:dyDescent="0.2">
      <c r="A3" s="89"/>
      <c r="B3" s="90"/>
      <c r="C3" s="89"/>
      <c r="D3" s="89"/>
      <c r="E3" s="89"/>
      <c r="F3" s="89"/>
      <c r="G3" s="89"/>
      <c r="H3" s="89"/>
      <c r="I3" s="89"/>
      <c r="J3" s="89"/>
      <c r="K3" s="91"/>
    </row>
    <row r="4" spans="1:12" x14ac:dyDescent="0.2">
      <c r="A4" s="89"/>
      <c r="B4" s="92" t="s">
        <v>0</v>
      </c>
      <c r="C4" s="123"/>
      <c r="D4" s="123"/>
      <c r="E4" s="123"/>
      <c r="F4" s="123"/>
      <c r="G4" s="123"/>
      <c r="H4" s="123"/>
      <c r="I4" s="123"/>
      <c r="J4" s="89"/>
      <c r="K4" s="91"/>
    </row>
    <row r="5" spans="1:12" ht="6" customHeight="1" x14ac:dyDescent="0.2">
      <c r="A5" s="89"/>
      <c r="B5" s="90"/>
      <c r="C5" s="89"/>
      <c r="D5" s="89"/>
      <c r="E5" s="89"/>
      <c r="F5" s="89"/>
      <c r="G5" s="89"/>
      <c r="H5" s="89"/>
      <c r="I5" s="89"/>
      <c r="J5" s="89"/>
      <c r="K5" s="91"/>
    </row>
    <row r="6" spans="1:12" x14ac:dyDescent="0.2">
      <c r="A6" s="89"/>
      <c r="B6" s="92" t="s">
        <v>1</v>
      </c>
      <c r="C6" s="123"/>
      <c r="D6" s="123"/>
      <c r="E6" s="123"/>
      <c r="F6" s="123"/>
      <c r="G6" s="123"/>
      <c r="H6" s="123"/>
      <c r="I6" s="123"/>
      <c r="J6" s="89"/>
      <c r="K6" s="91"/>
    </row>
    <row r="7" spans="1:12" ht="6" customHeight="1" x14ac:dyDescent="0.2">
      <c r="A7" s="89"/>
      <c r="B7" s="90"/>
      <c r="C7" s="89"/>
      <c r="D7" s="89"/>
      <c r="E7" s="89"/>
      <c r="F7" s="89"/>
      <c r="G7" s="89"/>
      <c r="H7" s="89"/>
      <c r="I7" s="89"/>
      <c r="J7" s="89"/>
      <c r="K7" s="91"/>
    </row>
    <row r="8" spans="1:12" x14ac:dyDescent="0.2">
      <c r="A8" s="89"/>
      <c r="B8" s="92" t="s">
        <v>88</v>
      </c>
      <c r="C8" s="122"/>
      <c r="D8" s="122"/>
      <c r="E8" s="122"/>
      <c r="F8" s="122"/>
      <c r="G8" s="122"/>
      <c r="H8" s="93" t="s">
        <v>2</v>
      </c>
      <c r="I8" s="1">
        <f ca="1">TODAY()</f>
        <v>45324</v>
      </c>
      <c r="J8" s="89"/>
      <c r="K8" s="91"/>
    </row>
    <row r="9" spans="1:12" ht="6" customHeight="1" x14ac:dyDescent="0.2">
      <c r="A9" s="89"/>
      <c r="B9" s="90"/>
      <c r="C9" s="89"/>
      <c r="D9" s="89"/>
      <c r="E9" s="89"/>
      <c r="F9" s="89"/>
      <c r="G9" s="89"/>
      <c r="H9" s="89"/>
      <c r="I9" s="89"/>
      <c r="J9" s="89"/>
      <c r="K9" s="91"/>
    </row>
    <row r="10" spans="1:12" ht="18.600000000000001" customHeight="1" x14ac:dyDescent="0.2">
      <c r="K10" s="91"/>
    </row>
    <row r="11" spans="1:12" ht="52.9" customHeight="1" x14ac:dyDescent="0.2">
      <c r="A11" s="119" t="s">
        <v>127</v>
      </c>
      <c r="B11" s="120"/>
      <c r="C11" s="120"/>
      <c r="D11" s="120"/>
      <c r="E11" s="120"/>
      <c r="F11" s="120"/>
      <c r="G11" s="120"/>
      <c r="H11" s="120"/>
      <c r="I11" s="120"/>
      <c r="J11" s="120"/>
      <c r="K11" s="120"/>
    </row>
    <row r="12" spans="1:12" ht="15" x14ac:dyDescent="0.2">
      <c r="A12" s="89"/>
      <c r="B12" s="94" t="s">
        <v>3</v>
      </c>
      <c r="C12" s="89"/>
      <c r="D12" s="89"/>
      <c r="E12" s="89"/>
      <c r="F12" s="89"/>
      <c r="G12" s="89"/>
      <c r="H12" s="89"/>
      <c r="I12" s="89"/>
      <c r="J12" s="89"/>
      <c r="K12" s="95"/>
    </row>
    <row r="13" spans="1:12" ht="6" customHeight="1" x14ac:dyDescent="0.2">
      <c r="A13" s="96"/>
      <c r="B13" s="97"/>
      <c r="C13" s="96"/>
      <c r="D13" s="96"/>
      <c r="E13" s="96"/>
      <c r="F13" s="96"/>
      <c r="G13" s="96"/>
      <c r="H13" s="96"/>
      <c r="I13" s="96"/>
      <c r="J13" s="96"/>
      <c r="K13" s="95"/>
    </row>
    <row r="14" spans="1:12" ht="13.15" customHeight="1" x14ac:dyDescent="0.2">
      <c r="A14" s="96"/>
      <c r="B14" s="98" t="s">
        <v>4</v>
      </c>
      <c r="C14" s="122"/>
      <c r="D14" s="122"/>
      <c r="E14" s="122"/>
      <c r="F14" s="96"/>
      <c r="G14" s="96"/>
      <c r="H14" s="96"/>
      <c r="I14" s="99" t="str">
        <f>IF(L14&gt;'Interne Lasten'!$E$2,"Interne Wärmeeinträge zu hoch für einfache Beurteilung","")</f>
        <v/>
      </c>
      <c r="J14" s="97"/>
      <c r="K14" s="95">
        <f>IF(ISBLANK(C14),0,IF(L14&lt;='Interne Lasten'!E2,1,2))</f>
        <v>0</v>
      </c>
      <c r="L14" s="91">
        <f>IF(ISTEXT(C14),VLOOKUP(C14,'Interne Lasten'!A5:B42,2,0),0)</f>
        <v>0</v>
      </c>
    </row>
    <row r="15" spans="1:12" ht="6" customHeight="1" x14ac:dyDescent="0.2">
      <c r="A15" s="96"/>
      <c r="B15" s="97"/>
      <c r="C15" s="96"/>
      <c r="D15" s="96"/>
      <c r="E15" s="96"/>
      <c r="F15" s="96"/>
      <c r="G15" s="96"/>
      <c r="H15" s="96"/>
      <c r="I15" s="96"/>
      <c r="J15" s="96"/>
      <c r="K15" s="95"/>
    </row>
    <row r="16" spans="1:12" x14ac:dyDescent="0.2">
      <c r="K16" s="100"/>
    </row>
    <row r="17" spans="1:12" ht="15" x14ac:dyDescent="0.2">
      <c r="A17" s="89"/>
      <c r="B17" s="94" t="s">
        <v>53</v>
      </c>
      <c r="C17" s="89"/>
      <c r="D17" s="89"/>
      <c r="E17" s="89"/>
      <c r="F17" s="89"/>
      <c r="G17" s="89"/>
      <c r="H17" s="89"/>
      <c r="I17" s="89"/>
      <c r="J17" s="89"/>
      <c r="K17" s="95"/>
    </row>
    <row r="18" spans="1:12" ht="6" customHeight="1" x14ac:dyDescent="0.2">
      <c r="A18" s="96"/>
      <c r="B18" s="97"/>
      <c r="C18" s="96"/>
      <c r="D18" s="96"/>
      <c r="E18" s="96"/>
      <c r="F18" s="96"/>
      <c r="G18" s="96"/>
      <c r="H18" s="96"/>
      <c r="I18" s="96"/>
      <c r="J18" s="96"/>
      <c r="K18" s="95"/>
    </row>
    <row r="19" spans="1:12" ht="13.15" customHeight="1" x14ac:dyDescent="0.2">
      <c r="A19" s="96"/>
      <c r="B19" s="98" t="s">
        <v>90</v>
      </c>
      <c r="C19" s="122"/>
      <c r="D19" s="122"/>
      <c r="E19" s="122"/>
      <c r="F19" s="122"/>
      <c r="G19" s="122"/>
      <c r="H19" s="122"/>
      <c r="I19" s="122"/>
      <c r="J19" s="96"/>
      <c r="K19" s="95">
        <f>IF(ISBLANK(C19),0,IF(L19="ja",1,2))</f>
        <v>0</v>
      </c>
      <c r="L19" s="91" t="e">
        <f>VLOOKUP(C19,Nachtauskühlung!A3:B11,2,0)</f>
        <v>#N/A</v>
      </c>
    </row>
    <row r="20" spans="1:12" ht="6" customHeight="1" x14ac:dyDescent="0.2">
      <c r="A20" s="96"/>
      <c r="B20" s="97"/>
      <c r="C20" s="96"/>
      <c r="D20" s="96"/>
      <c r="E20" s="96"/>
      <c r="F20" s="96"/>
      <c r="G20" s="96"/>
      <c r="H20" s="96"/>
      <c r="I20" s="96"/>
      <c r="J20" s="96"/>
      <c r="K20" s="95"/>
    </row>
    <row r="21" spans="1:12" x14ac:dyDescent="0.2">
      <c r="K21" s="100"/>
    </row>
    <row r="22" spans="1:12" ht="15" x14ac:dyDescent="0.2">
      <c r="A22" s="89"/>
      <c r="B22" s="94" t="s">
        <v>67</v>
      </c>
      <c r="C22" s="89"/>
      <c r="D22" s="89"/>
      <c r="E22" s="89"/>
      <c r="F22" s="89"/>
      <c r="G22" s="89"/>
      <c r="H22" s="89"/>
      <c r="I22" s="89"/>
      <c r="J22" s="89"/>
      <c r="K22" s="95"/>
    </row>
    <row r="23" spans="1:12" ht="6" customHeight="1" x14ac:dyDescent="0.2">
      <c r="A23" s="96"/>
      <c r="B23" s="97"/>
      <c r="C23" s="96"/>
      <c r="D23" s="96"/>
      <c r="E23" s="96"/>
      <c r="F23" s="96"/>
      <c r="G23" s="96"/>
      <c r="H23" s="96"/>
      <c r="I23" s="96"/>
      <c r="J23" s="96"/>
      <c r="K23" s="95"/>
    </row>
    <row r="24" spans="1:12" x14ac:dyDescent="0.2">
      <c r="A24" s="96"/>
      <c r="B24" s="98" t="s">
        <v>68</v>
      </c>
      <c r="C24" s="96"/>
      <c r="D24" s="96"/>
      <c r="E24" s="96"/>
      <c r="F24" s="24"/>
      <c r="G24" s="96" t="s">
        <v>69</v>
      </c>
      <c r="H24" s="96"/>
      <c r="I24" s="96"/>
      <c r="J24" s="96"/>
      <c r="K24" s="95">
        <f>IF(ISBLANK(F24),0,IF(F24&lt;=L24,1,2))</f>
        <v>0</v>
      </c>
      <c r="L24" s="91">
        <v>45</v>
      </c>
    </row>
    <row r="25" spans="1:12" x14ac:dyDescent="0.2">
      <c r="A25" s="96"/>
      <c r="B25" s="101" t="s">
        <v>70</v>
      </c>
      <c r="C25" s="96"/>
      <c r="D25" s="96"/>
      <c r="E25" s="96"/>
      <c r="F25" s="96"/>
      <c r="G25" s="96"/>
      <c r="H25" s="96"/>
      <c r="I25" s="96"/>
      <c r="J25" s="96"/>
      <c r="K25" s="95"/>
    </row>
    <row r="26" spans="1:12" ht="6" customHeight="1" x14ac:dyDescent="0.2">
      <c r="A26" s="96"/>
      <c r="B26" s="97"/>
      <c r="C26" s="96"/>
      <c r="D26" s="96"/>
      <c r="E26" s="96"/>
      <c r="F26" s="96"/>
      <c r="G26" s="96"/>
      <c r="H26" s="96"/>
      <c r="I26" s="96"/>
      <c r="J26" s="96"/>
      <c r="K26" s="95"/>
    </row>
    <row r="27" spans="1:12" x14ac:dyDescent="0.2">
      <c r="A27" s="96"/>
      <c r="B27" s="98" t="s">
        <v>71</v>
      </c>
      <c r="C27" s="96"/>
      <c r="D27" s="96"/>
      <c r="E27" s="96"/>
      <c r="F27" s="24"/>
      <c r="G27" s="96" t="s">
        <v>72</v>
      </c>
      <c r="H27" s="96"/>
      <c r="I27" s="96"/>
      <c r="J27" s="96"/>
      <c r="K27" s="95">
        <f>IF(ISBLANK(F27),0,IF(F27&lt;=L27,1,2))</f>
        <v>0</v>
      </c>
      <c r="L27" s="91">
        <v>5</v>
      </c>
    </row>
    <row r="28" spans="1:12" x14ac:dyDescent="0.2">
      <c r="A28" s="96"/>
      <c r="B28" s="101" t="s">
        <v>123</v>
      </c>
      <c r="C28" s="96"/>
      <c r="D28" s="96"/>
      <c r="E28" s="96"/>
      <c r="F28" s="96"/>
      <c r="G28" s="96"/>
      <c r="H28" s="96"/>
      <c r="I28" s="96"/>
      <c r="J28" s="96"/>
      <c r="K28" s="95"/>
    </row>
    <row r="29" spans="1:12" ht="6" customHeight="1" x14ac:dyDescent="0.2">
      <c r="A29" s="96"/>
      <c r="B29" s="97"/>
      <c r="C29" s="96"/>
      <c r="D29" s="96"/>
      <c r="E29" s="96"/>
      <c r="F29" s="96"/>
      <c r="G29" s="96"/>
      <c r="H29" s="96"/>
      <c r="I29" s="96"/>
      <c r="J29" s="96"/>
      <c r="K29" s="95"/>
    </row>
    <row r="30" spans="1:12" x14ac:dyDescent="0.2">
      <c r="K30" s="100"/>
    </row>
    <row r="31" spans="1:12" ht="15" x14ac:dyDescent="0.2">
      <c r="A31" s="89"/>
      <c r="B31" s="94" t="s">
        <v>73</v>
      </c>
      <c r="C31" s="89"/>
      <c r="D31" s="89"/>
      <c r="E31" s="89"/>
      <c r="F31" s="89"/>
      <c r="G31" s="89"/>
      <c r="H31" s="89"/>
      <c r="I31" s="89"/>
      <c r="J31" s="89"/>
      <c r="K31" s="95"/>
    </row>
    <row r="32" spans="1:12" ht="6" customHeight="1" x14ac:dyDescent="0.2">
      <c r="A32" s="96"/>
      <c r="B32" s="97"/>
      <c r="C32" s="96"/>
      <c r="D32" s="96"/>
      <c r="E32" s="96"/>
      <c r="F32" s="96"/>
      <c r="G32" s="96"/>
      <c r="H32" s="96"/>
      <c r="I32" s="96"/>
      <c r="J32" s="96"/>
      <c r="K32" s="95"/>
    </row>
    <row r="33" spans="1:15" ht="13.15" customHeight="1" x14ac:dyDescent="0.2">
      <c r="A33" s="96"/>
      <c r="B33" s="98" t="s">
        <v>74</v>
      </c>
      <c r="C33" s="122"/>
      <c r="D33" s="122"/>
      <c r="E33" s="122"/>
      <c r="F33" s="122"/>
      <c r="G33" s="122"/>
      <c r="H33" s="122"/>
      <c r="I33" s="122"/>
      <c r="J33" s="96"/>
      <c r="K33" s="95">
        <f>IF(ISBLANK(C33),0,IF(L33="ja",1,2))</f>
        <v>0</v>
      </c>
      <c r="L33" s="91" t="e">
        <f>VLOOKUP(C33,'Sonnenschutz¦Verschattung'!A3:B11,2,0)</f>
        <v>#N/A</v>
      </c>
    </row>
    <row r="34" spans="1:15" ht="6" customHeight="1" x14ac:dyDescent="0.2">
      <c r="A34" s="96"/>
      <c r="B34" s="97"/>
      <c r="C34" s="96"/>
      <c r="D34" s="96"/>
      <c r="E34" s="96"/>
      <c r="F34" s="96"/>
      <c r="G34" s="96"/>
      <c r="H34" s="96"/>
      <c r="I34" s="96"/>
      <c r="J34" s="96"/>
      <c r="K34" s="95"/>
    </row>
    <row r="35" spans="1:15" x14ac:dyDescent="0.2">
      <c r="K35" s="100"/>
    </row>
    <row r="36" spans="1:15" ht="15" x14ac:dyDescent="0.2">
      <c r="A36" s="89"/>
      <c r="B36" s="94" t="s">
        <v>83</v>
      </c>
      <c r="C36" s="89"/>
      <c r="D36" s="89"/>
      <c r="E36" s="89"/>
      <c r="F36" s="89"/>
      <c r="G36" s="89"/>
      <c r="H36" s="89"/>
      <c r="I36" s="89"/>
      <c r="J36" s="89"/>
      <c r="K36" s="95"/>
    </row>
    <row r="37" spans="1:15" ht="6" customHeight="1" x14ac:dyDescent="0.2">
      <c r="A37" s="96"/>
      <c r="B37" s="97"/>
      <c r="C37" s="96"/>
      <c r="D37" s="96"/>
      <c r="E37" s="96"/>
      <c r="F37" s="96"/>
      <c r="G37" s="96"/>
      <c r="H37" s="96"/>
      <c r="I37" s="96"/>
      <c r="J37" s="96"/>
      <c r="K37" s="95"/>
    </row>
    <row r="38" spans="1:15" x14ac:dyDescent="0.2">
      <c r="A38" s="96"/>
      <c r="B38" s="98" t="s">
        <v>84</v>
      </c>
      <c r="C38" s="122"/>
      <c r="D38" s="122"/>
      <c r="E38" s="122"/>
      <c r="F38" s="122"/>
      <c r="G38" s="122"/>
      <c r="H38" s="122"/>
      <c r="I38" s="102" t="str">
        <f>IF(ISTEXT(C38),VLOOKUP(C38,Wärmespeicherfähigkeit!A3:B11,2,0),"")</f>
        <v/>
      </c>
      <c r="J38" s="96"/>
      <c r="K38" s="95"/>
    </row>
    <row r="39" spans="1:15" ht="6" customHeight="1" x14ac:dyDescent="0.2">
      <c r="A39" s="96"/>
      <c r="B39" s="97"/>
      <c r="C39" s="96"/>
      <c r="D39" s="96"/>
      <c r="E39" s="96"/>
      <c r="F39" s="96"/>
      <c r="G39" s="96"/>
      <c r="H39" s="96"/>
      <c r="I39" s="103"/>
      <c r="J39" s="96"/>
      <c r="K39" s="95"/>
    </row>
    <row r="40" spans="1:15" x14ac:dyDescent="0.2">
      <c r="A40" s="96"/>
      <c r="B40" s="98" t="s">
        <v>85</v>
      </c>
      <c r="C40" s="122"/>
      <c r="D40" s="122"/>
      <c r="E40" s="122"/>
      <c r="F40" s="122"/>
      <c r="G40" s="122"/>
      <c r="H40" s="122"/>
      <c r="I40" s="104" t="str">
        <f>IF(ISTEXT(C40),VLOOKUP(C40,Wärmespeicherfähigkeit!A14:B22,2,0),"")</f>
        <v/>
      </c>
      <c r="J40" s="96"/>
      <c r="K40" s="95"/>
    </row>
    <row r="41" spans="1:15" ht="6" customHeight="1" x14ac:dyDescent="0.2">
      <c r="A41" s="96"/>
      <c r="B41" s="97"/>
      <c r="C41" s="96"/>
      <c r="D41" s="96"/>
      <c r="E41" s="96"/>
      <c r="F41" s="96"/>
      <c r="G41" s="96"/>
      <c r="H41" s="96"/>
      <c r="I41" s="103"/>
      <c r="J41" s="96"/>
      <c r="K41" s="95"/>
    </row>
    <row r="42" spans="1:15" x14ac:dyDescent="0.2">
      <c r="A42" s="96"/>
      <c r="B42" s="98" t="s">
        <v>87</v>
      </c>
      <c r="C42" s="122"/>
      <c r="D42" s="122"/>
      <c r="E42" s="122"/>
      <c r="F42" s="122"/>
      <c r="G42" s="122"/>
      <c r="H42" s="122"/>
      <c r="I42" s="104" t="str">
        <f>IF(ISTEXT(C42),VLOOKUP(C42,Wärmespeicherfähigkeit!A25:B33,2,0),"")</f>
        <v/>
      </c>
      <c r="J42" s="96"/>
      <c r="K42" s="95"/>
    </row>
    <row r="43" spans="1:15" ht="6" customHeight="1" x14ac:dyDescent="0.2">
      <c r="A43" s="96"/>
      <c r="B43" s="97"/>
      <c r="C43" s="96"/>
      <c r="D43" s="96"/>
      <c r="E43" s="96"/>
      <c r="F43" s="96"/>
      <c r="G43" s="96"/>
      <c r="H43" s="96"/>
      <c r="I43" s="103"/>
      <c r="J43" s="96"/>
      <c r="K43" s="95"/>
    </row>
    <row r="44" spans="1:15" x14ac:dyDescent="0.2">
      <c r="A44" s="96"/>
      <c r="B44" s="98" t="s">
        <v>86</v>
      </c>
      <c r="C44" s="122"/>
      <c r="D44" s="122"/>
      <c r="E44" s="122"/>
      <c r="F44" s="122"/>
      <c r="G44" s="122"/>
      <c r="H44" s="122"/>
      <c r="I44" s="104" t="str">
        <f>IF(ISTEXT(C44),VLOOKUP(C44,Wärmespeicherfähigkeit!A36:B44,2,0),"")</f>
        <v/>
      </c>
      <c r="J44" s="96"/>
      <c r="K44" s="95"/>
    </row>
    <row r="45" spans="1:15" ht="3.6" customHeight="1" x14ac:dyDescent="0.2">
      <c r="A45" s="96"/>
      <c r="B45" s="97"/>
      <c r="C45" s="96"/>
      <c r="D45" s="96"/>
      <c r="E45" s="96"/>
      <c r="F45" s="96"/>
      <c r="G45" s="96"/>
      <c r="H45" s="96"/>
      <c r="I45" s="105"/>
      <c r="J45" s="96"/>
      <c r="K45" s="95"/>
    </row>
    <row r="46" spans="1:15" ht="3.6" customHeight="1" x14ac:dyDescent="0.2">
      <c r="A46" s="96"/>
      <c r="B46" s="97"/>
      <c r="C46" s="96"/>
      <c r="D46" s="96"/>
      <c r="E46" s="96"/>
      <c r="F46" s="96"/>
      <c r="G46" s="96"/>
      <c r="H46" s="96"/>
      <c r="I46" s="103"/>
      <c r="J46" s="96"/>
      <c r="K46" s="95"/>
    </row>
    <row r="47" spans="1:15" x14ac:dyDescent="0.2">
      <c r="A47" s="96"/>
      <c r="B47" s="97"/>
      <c r="C47" s="96"/>
      <c r="D47" s="96"/>
      <c r="E47" s="96"/>
      <c r="F47" s="96"/>
      <c r="G47" s="96"/>
      <c r="H47" s="106" t="s">
        <v>1</v>
      </c>
      <c r="I47" s="107" t="str">
        <f>IF(O47&gt;9,"hoch",IF(O47&gt;7,"mittel",IF(O47&gt;0,"gering","")))</f>
        <v/>
      </c>
      <c r="J47" s="96"/>
      <c r="K47" s="95">
        <f>IF(O47=0,0,IF(O47&gt;7,1,2))</f>
        <v>0</v>
      </c>
      <c r="L47" s="91">
        <f>COUNTIF($I38:$I44,"hoch")</f>
        <v>0</v>
      </c>
      <c r="M47" s="91">
        <f>COUNTIF($I38:$I44,"mittel")</f>
        <v>0</v>
      </c>
      <c r="N47" s="91">
        <f>COUNTIF($I38:$I44,"gering")</f>
        <v>0</v>
      </c>
      <c r="O47" s="91">
        <f>IF(SUM(L47:N47)=4,SUMPRODUCT(L47:N47,Wärmespeicherfähigkeit!$E$23:$G$23),0)</f>
        <v>0</v>
      </c>
    </row>
    <row r="48" spans="1:15" ht="6" customHeight="1" x14ac:dyDescent="0.2">
      <c r="A48" s="96"/>
      <c r="B48" s="97"/>
      <c r="C48" s="96"/>
      <c r="D48" s="96"/>
      <c r="E48" s="96"/>
      <c r="F48" s="96"/>
      <c r="G48" s="96"/>
      <c r="H48" s="96"/>
      <c r="I48" s="96"/>
      <c r="J48" s="96"/>
      <c r="K48" s="95"/>
    </row>
    <row r="49" spans="1:14" x14ac:dyDescent="0.2">
      <c r="K49" s="100"/>
      <c r="L49" s="91"/>
    </row>
    <row r="50" spans="1:14" x14ac:dyDescent="0.2">
      <c r="K50" s="95"/>
      <c r="L50" s="91">
        <f>COUNTIF(K12:K48,0)</f>
        <v>6</v>
      </c>
      <c r="M50" s="86">
        <v>0</v>
      </c>
      <c r="N50" s="86" t="s">
        <v>125</v>
      </c>
    </row>
    <row r="51" spans="1:14" ht="19.899999999999999" customHeight="1" x14ac:dyDescent="0.2">
      <c r="A51" s="89"/>
      <c r="B51" s="121" t="str">
        <f>VLOOKUP(K51,M50:V52,2,0)</f>
        <v>Eingaben unvollständig</v>
      </c>
      <c r="C51" s="121"/>
      <c r="D51" s="121"/>
      <c r="E51" s="121"/>
      <c r="F51" s="121"/>
      <c r="G51" s="121"/>
      <c r="H51" s="121"/>
      <c r="I51" s="121"/>
      <c r="J51" s="89"/>
      <c r="K51" s="108">
        <f>IF(L51=2,2,IF(L50&gt;0,0,L51))</f>
        <v>0</v>
      </c>
      <c r="L51" s="91">
        <f>MAX(K12:K48)</f>
        <v>0</v>
      </c>
      <c r="M51" s="86">
        <v>1</v>
      </c>
      <c r="N51" s="86" t="s">
        <v>124</v>
      </c>
    </row>
    <row r="52" spans="1:14" x14ac:dyDescent="0.2">
      <c r="K52" s="91"/>
      <c r="M52" s="86">
        <v>2</v>
      </c>
      <c r="N52" s="86" t="s">
        <v>126</v>
      </c>
    </row>
    <row r="53" spans="1:14" x14ac:dyDescent="0.2">
      <c r="K53" s="91"/>
    </row>
    <row r="56" spans="1:14" x14ac:dyDescent="0.2">
      <c r="K56" s="111" t="s">
        <v>134</v>
      </c>
    </row>
    <row r="66" spans="2:2" x14ac:dyDescent="0.2">
      <c r="B66" s="109"/>
    </row>
    <row r="68" spans="2:2" x14ac:dyDescent="0.2">
      <c r="B68" s="110"/>
    </row>
  </sheetData>
  <sheetProtection algorithmName="SHA-512" hashValue="1a7qukbhh/I8lxH4CDQu/3gs6p2WCmmQZz++DBMUk5RGRgIeTcjYpfebtfqv5AKqIdK9TRejnTqsWG6pOsu04w==" saltValue="NJ1kFlu0plIEXz97AFUuHQ==" spinCount="100000" sheet="1" objects="1" scenarios="1"/>
  <mergeCells count="13">
    <mergeCell ref="A1:K1"/>
    <mergeCell ref="A11:K11"/>
    <mergeCell ref="B51:I51"/>
    <mergeCell ref="C33:I33"/>
    <mergeCell ref="C38:H38"/>
    <mergeCell ref="C40:H40"/>
    <mergeCell ref="C42:H42"/>
    <mergeCell ref="C44:H44"/>
    <mergeCell ref="C4:I4"/>
    <mergeCell ref="C6:I6"/>
    <mergeCell ref="C8:G8"/>
    <mergeCell ref="C14:E14"/>
    <mergeCell ref="C19:I19"/>
  </mergeCells>
  <phoneticPr fontId="0" type="noConversion"/>
  <conditionalFormatting sqref="B51:I51">
    <cfRule type="expression" dxfId="6" priority="1">
      <formula>$K$51=0</formula>
    </cfRule>
    <cfRule type="expression" dxfId="5" priority="2">
      <formula>$K$51=1</formula>
    </cfRule>
    <cfRule type="expression" dxfId="4" priority="3">
      <formula>$K$51=2</formula>
    </cfRule>
  </conditionalFormatting>
  <dataValidations count="1">
    <dataValidation type="whole" allowBlank="1" showInputMessage="1" showErrorMessage="1" sqref="F24 F27" xr:uid="{8DAD0920-83A9-4D95-AEF8-5C772BE7E8D7}">
      <formula1>0</formula1>
      <formula2>100</formula2>
    </dataValidation>
  </dataValidations>
  <hyperlinks>
    <hyperlink ref="G2" r:id="rId1" xr:uid="{FA05F9E7-4189-4617-BF82-B8C5CD2582B4}"/>
  </hyperlinks>
  <pageMargins left="0.74803149606299213" right="0.62992125984251968" top="1.7322834645669292" bottom="0.98425196850393704" header="0.39370078740157483" footer="0.39370078740157483"/>
  <pageSetup paperSize="9" scale="95" orientation="portrait" horizontalDpi="300" verticalDpi="300" r:id="rId2"/>
  <headerFooter>
    <oddHeader>&amp;L&amp;8&amp;G&amp;R&amp;8&amp;G</oddHeader>
    <oddFooter>&amp;L&amp;8&amp;G&amp;C&amp;6          M-System-Nr. 239                                     &amp;5          
                                                                &amp;D/&amp;F&amp;R&amp;8&amp;G</oddFooter>
  </headerFooter>
  <legacyDrawingHF r:id="rId3"/>
  <extLst>
    <ext xmlns:x14="http://schemas.microsoft.com/office/spreadsheetml/2009/9/main" uri="{78C0D931-6437-407d-A8EE-F0AAD7539E65}">
      <x14:conditionalFormattings>
        <x14:conditionalFormatting xmlns:xm="http://schemas.microsoft.com/office/excel/2006/main">
          <x14:cfRule type="iconSet" priority="14" id="{EE01083A-CF2D-4CED-A57F-089DA84EF8D8}">
            <x14:iconSet iconSet="3Symbols2" showValue="0" custom="1">
              <x14:cfvo type="percent">
                <xm:f>0</xm:f>
              </x14:cfvo>
              <x14:cfvo type="num" gte="0">
                <xm:f>0</xm:f>
              </x14:cfvo>
              <x14:cfvo type="num">
                <xm:f>2</xm:f>
              </x14:cfvo>
              <x14:cfIcon iconSet="NoIcons" iconId="0"/>
              <x14:cfIcon iconSet="3Symbols2" iconId="2"/>
              <x14:cfIcon iconSet="3Symbols2" iconId="0"/>
            </x14:iconSet>
          </x14:cfRule>
          <xm:sqref>J14:K14</xm:sqref>
        </x14:conditionalFormatting>
        <x14:conditionalFormatting xmlns:xm="http://schemas.microsoft.com/office/excel/2006/main">
          <x14:cfRule type="iconSet" priority="13" id="{B6E5B2CC-1B7B-45B3-BE12-7B0964244F5A}">
            <x14:iconSet iconSet="3Symbols2" showValue="0" custom="1">
              <x14:cfvo type="percent">
                <xm:f>0</xm:f>
              </x14:cfvo>
              <x14:cfvo type="num" gte="0">
                <xm:f>0</xm:f>
              </x14:cfvo>
              <x14:cfvo type="num">
                <xm:f>2</xm:f>
              </x14:cfvo>
              <x14:cfIcon iconSet="NoIcons" iconId="0"/>
              <x14:cfIcon iconSet="3Symbols2" iconId="2"/>
              <x14:cfIcon iconSet="3Symbols2" iconId="0"/>
            </x14:iconSet>
          </x14:cfRule>
          <xm:sqref>K19</xm:sqref>
        </x14:conditionalFormatting>
        <x14:conditionalFormatting xmlns:xm="http://schemas.microsoft.com/office/excel/2006/main">
          <x14:cfRule type="iconSet" priority="11" id="{1DA25295-6363-4281-B6D9-B8529E637906}">
            <x14:iconSet iconSet="3Symbols2" showValue="0" custom="1">
              <x14:cfvo type="percent">
                <xm:f>0</xm:f>
              </x14:cfvo>
              <x14:cfvo type="num" gte="0">
                <xm:f>0</xm:f>
              </x14:cfvo>
              <x14:cfvo type="num">
                <xm:f>2</xm:f>
              </x14:cfvo>
              <x14:cfIcon iconSet="NoIcons" iconId="0"/>
              <x14:cfIcon iconSet="3Symbols2" iconId="2"/>
              <x14:cfIcon iconSet="3Symbols2" iconId="0"/>
            </x14:iconSet>
          </x14:cfRule>
          <xm:sqref>K24</xm:sqref>
        </x14:conditionalFormatting>
        <x14:conditionalFormatting xmlns:xm="http://schemas.microsoft.com/office/excel/2006/main">
          <x14:cfRule type="iconSet" priority="10" id="{B1FC3520-72E4-4F2E-9C27-3E8F5EF6E5C0}">
            <x14:iconSet iconSet="3Symbols2" showValue="0" custom="1">
              <x14:cfvo type="percent">
                <xm:f>0</xm:f>
              </x14:cfvo>
              <x14:cfvo type="num" gte="0">
                <xm:f>0</xm:f>
              </x14:cfvo>
              <x14:cfvo type="num">
                <xm:f>2</xm:f>
              </x14:cfvo>
              <x14:cfIcon iconSet="NoIcons" iconId="0"/>
              <x14:cfIcon iconSet="3Symbols2" iconId="2"/>
              <x14:cfIcon iconSet="3Symbols2" iconId="0"/>
            </x14:iconSet>
          </x14:cfRule>
          <xm:sqref>K27</xm:sqref>
        </x14:conditionalFormatting>
        <x14:conditionalFormatting xmlns:xm="http://schemas.microsoft.com/office/excel/2006/main">
          <x14:cfRule type="iconSet" priority="9" id="{A838BDF6-B2FC-4FB9-8161-DD751520A825}">
            <x14:iconSet iconSet="3Symbols2" showValue="0" custom="1">
              <x14:cfvo type="percent">
                <xm:f>0</xm:f>
              </x14:cfvo>
              <x14:cfvo type="num" gte="0">
                <xm:f>0</xm:f>
              </x14:cfvo>
              <x14:cfvo type="num">
                <xm:f>2</xm:f>
              </x14:cfvo>
              <x14:cfIcon iconSet="NoIcons" iconId="0"/>
              <x14:cfIcon iconSet="3Symbols2" iconId="2"/>
              <x14:cfIcon iconSet="3Symbols2" iconId="0"/>
            </x14:iconSet>
          </x14:cfRule>
          <xm:sqref>K33</xm:sqref>
        </x14:conditionalFormatting>
        <x14:conditionalFormatting xmlns:xm="http://schemas.microsoft.com/office/excel/2006/main">
          <x14:cfRule type="iconSet" priority="8" id="{70561526-C3AC-439A-90AA-813336B8E081}">
            <x14:iconSet iconSet="3Symbols2" showValue="0" custom="1">
              <x14:cfvo type="percent">
                <xm:f>0</xm:f>
              </x14:cfvo>
              <x14:cfvo type="num" gte="0">
                <xm:f>0</xm:f>
              </x14:cfvo>
              <x14:cfvo type="num">
                <xm:f>2</xm:f>
              </x14:cfvo>
              <x14:cfIcon iconSet="NoIcons" iconId="0"/>
              <x14:cfIcon iconSet="3Symbols2" iconId="2"/>
              <x14:cfIcon iconSet="3Symbols2" iconId="0"/>
            </x14:iconSet>
          </x14:cfRule>
          <xm:sqref>K47</xm:sqref>
        </x14:conditionalFormatting>
        <x14:conditionalFormatting xmlns:xm="http://schemas.microsoft.com/office/excel/2006/main">
          <x14:cfRule type="iconSet" priority="7" id="{436903B7-B5B0-4333-9F60-AC3047FA7CE3}">
            <x14:iconSet iconSet="3Symbols2" showValue="0" custom="1">
              <x14:cfvo type="percent">
                <xm:f>0</xm:f>
              </x14:cfvo>
              <x14:cfvo type="num" gte="0">
                <xm:f>0</xm:f>
              </x14:cfvo>
              <x14:cfvo type="num">
                <xm:f>2</xm:f>
              </x14:cfvo>
              <x14:cfIcon iconSet="3Symbols2" iconId="1"/>
              <x14:cfIcon iconSet="3Symbols2" iconId="2"/>
              <x14:cfIcon iconSet="3Symbols2" iconId="0"/>
            </x14:iconSet>
          </x14:cfRule>
          <xm:sqref>K51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'Interne Lasten'!$A$5:$A$42</xm:f>
          </x14:formula1>
          <xm:sqref>C14:E14</xm:sqref>
        </x14:dataValidation>
        <x14:dataValidation type="list" allowBlank="1" showInputMessage="1" showErrorMessage="1" xr:uid="{CD76C610-A728-4A84-8D80-B2507B56E57D}">
          <x14:formula1>
            <xm:f>Nachtauskühlung!$A$3:$A$11</xm:f>
          </x14:formula1>
          <xm:sqref>C19:I19</xm:sqref>
        </x14:dataValidation>
        <x14:dataValidation type="list" allowBlank="1" showInputMessage="1" showErrorMessage="1" xr:uid="{6E468077-C470-40AA-9BC2-EAB5E1649ABF}">
          <x14:formula1>
            <xm:f>'Sonnenschutz¦Verschattung'!$A$3:$A$11</xm:f>
          </x14:formula1>
          <xm:sqref>C33:I33</xm:sqref>
        </x14:dataValidation>
        <x14:dataValidation type="list" allowBlank="1" showInputMessage="1" showErrorMessage="1" xr:uid="{EABA69E5-6EE5-4D88-B4FA-2C564434FFA6}">
          <x14:formula1>
            <xm:f>Wärmespeicherfähigkeit!$A$3:$A$11</xm:f>
          </x14:formula1>
          <xm:sqref>C38:H38</xm:sqref>
        </x14:dataValidation>
        <x14:dataValidation type="list" allowBlank="1" showInputMessage="1" showErrorMessage="1" xr:uid="{C2FEA9A9-32F1-4B3C-942D-2DF5C51DE0FC}">
          <x14:formula1>
            <xm:f>Wärmespeicherfähigkeit!$A$14:$A$22</xm:f>
          </x14:formula1>
          <xm:sqref>C40:H40</xm:sqref>
        </x14:dataValidation>
        <x14:dataValidation type="list" allowBlank="1" showInputMessage="1" showErrorMessage="1" xr:uid="{B92468DA-5E66-4255-9824-8543BE1B925E}">
          <x14:formula1>
            <xm:f>Wärmespeicherfähigkeit!$A$25:$A$33</xm:f>
          </x14:formula1>
          <xm:sqref>C42:H42</xm:sqref>
        </x14:dataValidation>
        <x14:dataValidation type="list" allowBlank="1" showInputMessage="1" showErrorMessage="1" xr:uid="{C2BCE1FA-BC87-440D-B1C8-0153664151DD}">
          <x14:formula1>
            <xm:f>Wärmespeicherfähigkeit!$A$36:$A$44</xm:f>
          </x14:formula1>
          <xm:sqref>C44:H44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0"/>
  <sheetViews>
    <sheetView workbookViewId="0">
      <selection activeCell="A34" sqref="A34"/>
    </sheetView>
  </sheetViews>
  <sheetFormatPr baseColWidth="10" defaultColWidth="12.28515625" defaultRowHeight="14.25" x14ac:dyDescent="0.2"/>
  <cols>
    <col min="1" max="1" width="34.85546875" style="6" customWidth="1"/>
    <col min="2" max="2" width="15.28515625" style="6" customWidth="1"/>
    <col min="3" max="3" width="12.28515625" style="6" customWidth="1"/>
    <col min="4" max="4" width="10.42578125" style="6" customWidth="1"/>
    <col min="5" max="5" width="6.28515625" style="6" customWidth="1"/>
    <col min="6" max="6" width="9.28515625" style="6" customWidth="1"/>
    <col min="7" max="16384" width="12.28515625" style="6"/>
  </cols>
  <sheetData>
    <row r="1" spans="1:6" ht="28.15" customHeight="1" x14ac:dyDescent="0.2">
      <c r="A1" s="9" t="s">
        <v>54</v>
      </c>
    </row>
    <row r="2" spans="1:6" s="2" customFormat="1" ht="17.45" customHeight="1" x14ac:dyDescent="0.2">
      <c r="A2" s="78" t="s">
        <v>55</v>
      </c>
      <c r="B2" s="79" t="s">
        <v>5</v>
      </c>
      <c r="D2" s="3" t="s">
        <v>6</v>
      </c>
      <c r="E2" s="4">
        <v>180</v>
      </c>
      <c r="F2" s="5" t="s">
        <v>7</v>
      </c>
    </row>
    <row r="3" spans="1:6" s="2" customFormat="1" ht="13.9" customHeight="1" x14ac:dyDescent="0.2">
      <c r="A3" s="80"/>
      <c r="B3" s="81" t="s">
        <v>56</v>
      </c>
      <c r="D3" s="10"/>
      <c r="E3" s="11"/>
      <c r="F3" s="11"/>
    </row>
    <row r="4" spans="1:6" ht="16.5" x14ac:dyDescent="0.2">
      <c r="A4" s="82"/>
      <c r="B4" s="83" t="s">
        <v>7</v>
      </c>
    </row>
    <row r="5" spans="1:6" x14ac:dyDescent="0.2">
      <c r="A5" s="84" t="s">
        <v>8</v>
      </c>
      <c r="B5" s="13">
        <v>113</v>
      </c>
    </row>
    <row r="6" spans="1:6" x14ac:dyDescent="0.2">
      <c r="A6" s="85" t="s">
        <v>9</v>
      </c>
      <c r="B6" s="14">
        <v>90</v>
      </c>
    </row>
    <row r="7" spans="1:6" x14ac:dyDescent="0.2">
      <c r="A7" s="85" t="s">
        <v>10</v>
      </c>
      <c r="B7" s="14">
        <v>163</v>
      </c>
      <c r="C7" s="7"/>
    </row>
    <row r="8" spans="1:6" x14ac:dyDescent="0.2">
      <c r="A8" s="85" t="s">
        <v>11</v>
      </c>
      <c r="B8" s="14">
        <v>331</v>
      </c>
      <c r="C8" s="7"/>
    </row>
    <row r="9" spans="1:6" x14ac:dyDescent="0.2">
      <c r="A9" s="85" t="s">
        <v>12</v>
      </c>
      <c r="B9" s="14">
        <v>175</v>
      </c>
      <c r="C9" s="7"/>
    </row>
    <row r="10" spans="1:6" x14ac:dyDescent="0.2">
      <c r="A10" s="85" t="s">
        <v>13</v>
      </c>
      <c r="B10" s="14">
        <v>307</v>
      </c>
      <c r="C10" s="7"/>
    </row>
    <row r="11" spans="1:6" x14ac:dyDescent="0.2">
      <c r="A11" s="85" t="s">
        <v>14</v>
      </c>
      <c r="B11" s="14">
        <v>165</v>
      </c>
      <c r="C11" s="7"/>
    </row>
    <row r="12" spans="1:6" x14ac:dyDescent="0.2">
      <c r="A12" s="85" t="s">
        <v>15</v>
      </c>
      <c r="B12" s="14">
        <v>109</v>
      </c>
      <c r="C12" s="7"/>
    </row>
    <row r="13" spans="1:6" x14ac:dyDescent="0.2">
      <c r="A13" s="85" t="s">
        <v>16</v>
      </c>
      <c r="B13" s="14">
        <v>255</v>
      </c>
      <c r="C13" s="7"/>
    </row>
    <row r="14" spans="1:6" x14ac:dyDescent="0.2">
      <c r="A14" s="85" t="s">
        <v>17</v>
      </c>
      <c r="B14" s="14">
        <v>159</v>
      </c>
      <c r="C14" s="7"/>
    </row>
    <row r="15" spans="1:6" x14ac:dyDescent="0.2">
      <c r="A15" s="85" t="s">
        <v>18</v>
      </c>
      <c r="B15" s="14">
        <v>147</v>
      </c>
      <c r="C15" s="7"/>
    </row>
    <row r="16" spans="1:6" x14ac:dyDescent="0.2">
      <c r="A16" s="85" t="s">
        <v>19</v>
      </c>
      <c r="B16" s="14">
        <v>493</v>
      </c>
      <c r="C16" s="7"/>
    </row>
    <row r="17" spans="1:3" x14ac:dyDescent="0.2">
      <c r="A17" s="85" t="s">
        <v>20</v>
      </c>
      <c r="B17" s="14">
        <v>189</v>
      </c>
      <c r="C17" s="7"/>
    </row>
    <row r="18" spans="1:3" x14ac:dyDescent="0.2">
      <c r="A18" s="85" t="s">
        <v>21</v>
      </c>
      <c r="B18" s="14">
        <v>362</v>
      </c>
      <c r="C18" s="7"/>
    </row>
    <row r="19" spans="1:3" x14ac:dyDescent="0.2">
      <c r="A19" s="85" t="s">
        <v>22</v>
      </c>
      <c r="B19" s="14">
        <v>360</v>
      </c>
      <c r="C19" s="7"/>
    </row>
    <row r="20" spans="1:3" x14ac:dyDescent="0.2">
      <c r="A20" s="85" t="s">
        <v>23</v>
      </c>
      <c r="B20" s="14">
        <v>267</v>
      </c>
      <c r="C20" s="7"/>
    </row>
    <row r="21" spans="1:3" x14ac:dyDescent="0.2">
      <c r="A21" s="85" t="s">
        <v>24</v>
      </c>
      <c r="B21" s="14">
        <v>278</v>
      </c>
      <c r="C21" s="7"/>
    </row>
    <row r="22" spans="1:3" x14ac:dyDescent="0.2">
      <c r="A22" s="85" t="s">
        <v>25</v>
      </c>
      <c r="B22" s="14">
        <v>174</v>
      </c>
      <c r="C22" s="7"/>
    </row>
    <row r="23" spans="1:3" x14ac:dyDescent="0.2">
      <c r="A23" s="85" t="s">
        <v>26</v>
      </c>
      <c r="B23" s="14">
        <v>230</v>
      </c>
      <c r="C23" s="7"/>
    </row>
    <row r="24" spans="1:3" x14ac:dyDescent="0.2">
      <c r="A24" s="85" t="s">
        <v>27</v>
      </c>
      <c r="B24" s="14">
        <v>183</v>
      </c>
      <c r="C24" s="7"/>
    </row>
    <row r="25" spans="1:3" x14ac:dyDescent="0.2">
      <c r="A25" s="85" t="s">
        <v>28</v>
      </c>
      <c r="B25" s="14">
        <v>314</v>
      </c>
      <c r="C25" s="7"/>
    </row>
    <row r="26" spans="1:3" x14ac:dyDescent="0.2">
      <c r="A26" s="85" t="s">
        <v>29</v>
      </c>
      <c r="B26" s="14">
        <v>367</v>
      </c>
      <c r="C26" s="7"/>
    </row>
    <row r="27" spans="1:3" x14ac:dyDescent="0.2">
      <c r="A27" s="85" t="s">
        <v>30</v>
      </c>
      <c r="B27" s="14">
        <v>495</v>
      </c>
      <c r="C27" s="7"/>
    </row>
    <row r="28" spans="1:3" x14ac:dyDescent="0.2">
      <c r="A28" s="85" t="s">
        <v>31</v>
      </c>
      <c r="B28" s="14">
        <v>174</v>
      </c>
      <c r="C28" s="7"/>
    </row>
    <row r="29" spans="1:3" x14ac:dyDescent="0.2">
      <c r="A29" s="85" t="s">
        <v>32</v>
      </c>
      <c r="B29" s="14">
        <v>558</v>
      </c>
      <c r="C29" s="7"/>
    </row>
    <row r="30" spans="1:3" x14ac:dyDescent="0.2">
      <c r="A30" s="85" t="s">
        <v>33</v>
      </c>
      <c r="B30" s="14">
        <v>315</v>
      </c>
      <c r="C30" s="7"/>
    </row>
    <row r="31" spans="1:3" x14ac:dyDescent="0.2">
      <c r="A31" s="85" t="s">
        <v>34</v>
      </c>
      <c r="B31" s="14">
        <v>185</v>
      </c>
      <c r="C31" s="7"/>
    </row>
    <row r="32" spans="1:3" x14ac:dyDescent="0.2">
      <c r="A32" s="85" t="s">
        <v>35</v>
      </c>
      <c r="B32" s="14">
        <v>144</v>
      </c>
      <c r="C32" s="7"/>
    </row>
    <row r="33" spans="1:3" x14ac:dyDescent="0.2">
      <c r="A33" s="117" t="s">
        <v>136</v>
      </c>
      <c r="B33" s="14">
        <v>90</v>
      </c>
      <c r="C33" s="7"/>
    </row>
    <row r="34" spans="1:3" x14ac:dyDescent="0.2">
      <c r="A34" s="85" t="s">
        <v>36</v>
      </c>
      <c r="B34" s="14">
        <v>64</v>
      </c>
      <c r="C34" s="7"/>
    </row>
    <row r="35" spans="1:3" x14ac:dyDescent="0.2">
      <c r="A35" s="85" t="s">
        <v>37</v>
      </c>
      <c r="B35" s="14">
        <v>128</v>
      </c>
      <c r="C35" s="7"/>
    </row>
    <row r="36" spans="1:3" x14ac:dyDescent="0.2">
      <c r="A36" s="85" t="s">
        <v>38</v>
      </c>
      <c r="B36" s="14">
        <v>141</v>
      </c>
      <c r="C36" s="7"/>
    </row>
    <row r="37" spans="1:3" x14ac:dyDescent="0.2">
      <c r="A37" s="85" t="s">
        <v>39</v>
      </c>
      <c r="B37" s="14">
        <v>153</v>
      </c>
      <c r="C37" s="7"/>
    </row>
    <row r="38" spans="1:3" hidden="1" x14ac:dyDescent="0.2">
      <c r="A38" s="85" t="s">
        <v>40</v>
      </c>
      <c r="B38" s="14">
        <v>11</v>
      </c>
      <c r="C38" s="7"/>
    </row>
    <row r="39" spans="1:3" hidden="1" x14ac:dyDescent="0.2">
      <c r="A39" s="85" t="s">
        <v>41</v>
      </c>
      <c r="B39" s="14">
        <v>69</v>
      </c>
      <c r="C39" s="7"/>
    </row>
    <row r="40" spans="1:3" hidden="1" x14ac:dyDescent="0.2">
      <c r="A40" s="85" t="s">
        <v>42</v>
      </c>
      <c r="B40" s="14">
        <v>11</v>
      </c>
      <c r="C40" s="7"/>
    </row>
    <row r="41" spans="1:3" hidden="1" x14ac:dyDescent="0.2">
      <c r="A41" s="85" t="s">
        <v>43</v>
      </c>
      <c r="B41" s="14">
        <v>0</v>
      </c>
      <c r="C41" s="7"/>
    </row>
    <row r="42" spans="1:3" x14ac:dyDescent="0.2">
      <c r="A42" s="82" t="s">
        <v>44</v>
      </c>
      <c r="B42" s="15">
        <v>432</v>
      </c>
      <c r="C42" s="7"/>
    </row>
    <row r="43" spans="1:3" hidden="1" x14ac:dyDescent="0.2">
      <c r="A43" s="6" t="s">
        <v>45</v>
      </c>
      <c r="B43" s="6">
        <v>4</v>
      </c>
      <c r="C43" s="7"/>
    </row>
    <row r="44" spans="1:3" hidden="1" x14ac:dyDescent="0.2">
      <c r="A44" s="6" t="s">
        <v>46</v>
      </c>
      <c r="B44" s="6">
        <v>64</v>
      </c>
      <c r="C44" s="7"/>
    </row>
    <row r="45" spans="1:3" hidden="1" x14ac:dyDescent="0.2">
      <c r="A45" s="6" t="s">
        <v>47</v>
      </c>
      <c r="B45" s="6">
        <v>3</v>
      </c>
      <c r="C45" s="7"/>
    </row>
    <row r="46" spans="1:3" hidden="1" x14ac:dyDescent="0.2">
      <c r="A46" s="6" t="s">
        <v>48</v>
      </c>
      <c r="B46" s="6">
        <v>16</v>
      </c>
      <c r="C46" s="7"/>
    </row>
    <row r="47" spans="1:3" hidden="1" x14ac:dyDescent="0.2">
      <c r="A47" s="6" t="s">
        <v>49</v>
      </c>
      <c r="B47" s="6">
        <v>159</v>
      </c>
      <c r="C47" s="7"/>
    </row>
    <row r="48" spans="1:3" hidden="1" x14ac:dyDescent="0.2">
      <c r="A48" s="6" t="s">
        <v>50</v>
      </c>
      <c r="B48" s="6">
        <v>4</v>
      </c>
      <c r="C48" s="7"/>
    </row>
    <row r="49" spans="1:3" hidden="1" x14ac:dyDescent="0.2">
      <c r="A49" s="6" t="s">
        <v>51</v>
      </c>
      <c r="B49" s="6">
        <v>4</v>
      </c>
      <c r="C49" s="7"/>
    </row>
    <row r="50" spans="1:3" x14ac:dyDescent="0.2">
      <c r="C50" s="7"/>
    </row>
  </sheetData>
  <conditionalFormatting sqref="A5:B5">
    <cfRule type="expression" dxfId="3" priority="4">
      <formula>$B5&gt;$E$2</formula>
    </cfRule>
    <cfRule type="expression" dxfId="2" priority="5">
      <formula>$B5&lt;=$E$2</formula>
    </cfRule>
  </conditionalFormatting>
  <conditionalFormatting sqref="A6:B49">
    <cfRule type="expression" dxfId="1" priority="2">
      <formula>$B6&gt;$E$2</formula>
    </cfRule>
    <cfRule type="expression" dxfId="0" priority="3">
      <formula>$B6&lt;=$E$2</formula>
    </cfRule>
  </conditionalFormatting>
  <pageMargins left="0.70866141732283472" right="0.70866141732283472" top="0.39370078740157483" bottom="0.39370078740157483" header="0.39370078740157483" footer="0.27559055118110237"/>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 id="{43CE6829-ADE7-4B10-885E-ADCB5E014717}">
            <x14:iconSet custom="1">
              <x14:cfvo type="percent">
                <xm:f>0</xm:f>
              </x14:cfvo>
              <x14:cfvo type="num">
                <xm:f>0</xm:f>
              </x14:cfvo>
              <x14:cfvo type="num" gte="0">
                <xm:f>$E$2</xm:f>
              </x14:cfvo>
              <x14:cfIcon iconSet="3TrafficLights1" iconId="0"/>
              <x14:cfIcon iconSet="3TrafficLights1" iconId="1"/>
              <x14:cfIcon iconSet="3Symbols2" iconId="0"/>
            </x14:iconSet>
          </x14:cfRule>
          <xm:sqref>I12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D9D8F-C90B-48F9-ADFF-286DF1BC9888}">
  <dimension ref="A1:C16"/>
  <sheetViews>
    <sheetView zoomScaleNormal="100" workbookViewId="0">
      <selection activeCell="C4" sqref="C4:I4"/>
    </sheetView>
  </sheetViews>
  <sheetFormatPr baseColWidth="10" defaultColWidth="12.28515625" defaultRowHeight="14.25" x14ac:dyDescent="0.2"/>
  <cols>
    <col min="1" max="1" width="69" style="6" customWidth="1"/>
    <col min="2" max="2" width="9.5703125" style="6" customWidth="1"/>
    <col min="3" max="16384" width="12.28515625" style="6"/>
  </cols>
  <sheetData>
    <row r="1" spans="1:3" ht="28.15" customHeight="1" x14ac:dyDescent="0.2">
      <c r="A1" s="9" t="s">
        <v>53</v>
      </c>
    </row>
    <row r="2" spans="1:3" s="2" customFormat="1" ht="19.899999999999999" customHeight="1" x14ac:dyDescent="0.2">
      <c r="A2" s="22" t="s">
        <v>63</v>
      </c>
      <c r="B2" s="23" t="s">
        <v>64</v>
      </c>
    </row>
    <row r="3" spans="1:3" s="2" customFormat="1" x14ac:dyDescent="0.2">
      <c r="A3" s="16" t="s">
        <v>57</v>
      </c>
      <c r="B3" s="19" t="s">
        <v>65</v>
      </c>
    </row>
    <row r="4" spans="1:3" s="2" customFormat="1" x14ac:dyDescent="0.2">
      <c r="A4" s="17" t="s">
        <v>58</v>
      </c>
      <c r="B4" s="20" t="s">
        <v>65</v>
      </c>
    </row>
    <row r="5" spans="1:3" s="2" customFormat="1" x14ac:dyDescent="0.2">
      <c r="A5" s="17" t="s">
        <v>59</v>
      </c>
      <c r="B5" s="20" t="s">
        <v>65</v>
      </c>
      <c r="C5" s="113"/>
    </row>
    <row r="6" spans="1:3" s="2" customFormat="1" x14ac:dyDescent="0.2">
      <c r="A6" s="17" t="s">
        <v>60</v>
      </c>
      <c r="B6" s="20" t="s">
        <v>66</v>
      </c>
    </row>
    <row r="7" spans="1:3" s="2" customFormat="1" x14ac:dyDescent="0.2">
      <c r="A7" s="17" t="s">
        <v>61</v>
      </c>
      <c r="B7" s="20" t="s">
        <v>66</v>
      </c>
    </row>
    <row r="8" spans="1:3" s="2" customFormat="1" x14ac:dyDescent="0.2">
      <c r="A8" s="17" t="s">
        <v>62</v>
      </c>
      <c r="B8" s="20" t="s">
        <v>66</v>
      </c>
    </row>
    <row r="9" spans="1:3" s="2" customFormat="1" x14ac:dyDescent="0.2">
      <c r="A9" s="17"/>
      <c r="B9" s="20"/>
    </row>
    <row r="10" spans="1:3" s="2" customFormat="1" x14ac:dyDescent="0.2">
      <c r="A10" s="17"/>
      <c r="B10" s="20"/>
    </row>
    <row r="11" spans="1:3" s="2" customFormat="1" x14ac:dyDescent="0.2">
      <c r="A11" s="18"/>
      <c r="B11" s="21"/>
    </row>
    <row r="12" spans="1:3" x14ac:dyDescent="0.2">
      <c r="A12" s="12"/>
    </row>
    <row r="13" spans="1:3" x14ac:dyDescent="0.2">
      <c r="A13" s="12"/>
    </row>
    <row r="14" spans="1:3" x14ac:dyDescent="0.2">
      <c r="A14" s="12"/>
    </row>
    <row r="15" spans="1:3" x14ac:dyDescent="0.2">
      <c r="A15" s="12"/>
    </row>
    <row r="16" spans="1:3" x14ac:dyDescent="0.2">
      <c r="A16" s="12"/>
    </row>
  </sheetData>
  <pageMargins left="0.70866141732283472" right="0.70866141732283472" top="0.39370078740157483" bottom="0.39370078740157483" header="0.39370078740157483" footer="0.2755905511811023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DC115-416D-4B46-A811-F7DE9F24367A}">
  <dimension ref="A1:C16"/>
  <sheetViews>
    <sheetView zoomScale="115" zoomScaleNormal="115" workbookViewId="0">
      <selection activeCell="C4" sqref="C4:I4"/>
    </sheetView>
  </sheetViews>
  <sheetFormatPr baseColWidth="10" defaultColWidth="12.28515625" defaultRowHeight="14.25" x14ac:dyDescent="0.2"/>
  <cols>
    <col min="1" max="1" width="69.28515625" style="6" customWidth="1"/>
    <col min="2" max="2" width="9.5703125" style="6" customWidth="1"/>
    <col min="3" max="3" width="12.28515625" style="114"/>
    <col min="4" max="16384" width="12.28515625" style="6"/>
  </cols>
  <sheetData>
    <row r="1" spans="1:3" ht="28.15" customHeight="1" x14ac:dyDescent="0.2">
      <c r="A1" s="9" t="s">
        <v>73</v>
      </c>
    </row>
    <row r="2" spans="1:3" s="2" customFormat="1" ht="19.899999999999999" customHeight="1" x14ac:dyDescent="0.2">
      <c r="A2" s="22" t="s">
        <v>89</v>
      </c>
      <c r="B2" s="23" t="s">
        <v>64</v>
      </c>
      <c r="C2" s="115"/>
    </row>
    <row r="3" spans="1:3" s="2" customFormat="1" x14ac:dyDescent="0.2">
      <c r="A3" s="16" t="s">
        <v>75</v>
      </c>
      <c r="B3" s="19" t="s">
        <v>65</v>
      </c>
      <c r="C3" s="115"/>
    </row>
    <row r="4" spans="1:3" s="2" customFormat="1" x14ac:dyDescent="0.2">
      <c r="A4" s="17" t="s">
        <v>76</v>
      </c>
      <c r="B4" s="20" t="s">
        <v>65</v>
      </c>
      <c r="C4" s="115"/>
    </row>
    <row r="5" spans="1:3" s="2" customFormat="1" x14ac:dyDescent="0.2">
      <c r="A5" s="17" t="s">
        <v>77</v>
      </c>
      <c r="B5" s="20" t="s">
        <v>65</v>
      </c>
      <c r="C5" s="115"/>
    </row>
    <row r="6" spans="1:3" s="2" customFormat="1" ht="15" x14ac:dyDescent="0.2">
      <c r="A6" s="17" t="s">
        <v>135</v>
      </c>
      <c r="B6" s="20" t="s">
        <v>65</v>
      </c>
      <c r="C6" s="116"/>
    </row>
    <row r="7" spans="1:3" s="2" customFormat="1" x14ac:dyDescent="0.2">
      <c r="A7" s="17" t="s">
        <v>78</v>
      </c>
      <c r="B7" s="20" t="s">
        <v>66</v>
      </c>
      <c r="C7" s="115"/>
    </row>
    <row r="8" spans="1:3" s="2" customFormat="1" x14ac:dyDescent="0.2">
      <c r="A8" s="17" t="s">
        <v>79</v>
      </c>
      <c r="B8" s="20" t="s">
        <v>66</v>
      </c>
      <c r="C8" s="115"/>
    </row>
    <row r="9" spans="1:3" s="2" customFormat="1" x14ac:dyDescent="0.2">
      <c r="A9" s="17" t="s">
        <v>80</v>
      </c>
      <c r="B9" s="20" t="s">
        <v>66</v>
      </c>
      <c r="C9" s="115"/>
    </row>
    <row r="10" spans="1:3" s="2" customFormat="1" x14ac:dyDescent="0.2">
      <c r="A10" s="17" t="s">
        <v>81</v>
      </c>
      <c r="B10" s="20" t="s">
        <v>66</v>
      </c>
      <c r="C10" s="115"/>
    </row>
    <row r="11" spans="1:3" s="2" customFormat="1" x14ac:dyDescent="0.2">
      <c r="A11" s="18" t="s">
        <v>82</v>
      </c>
      <c r="B11" s="21" t="s">
        <v>65</v>
      </c>
      <c r="C11" s="115"/>
    </row>
    <row r="12" spans="1:3" x14ac:dyDescent="0.2">
      <c r="A12" s="12"/>
    </row>
    <row r="13" spans="1:3" x14ac:dyDescent="0.2">
      <c r="A13" s="12"/>
    </row>
    <row r="14" spans="1:3" x14ac:dyDescent="0.2">
      <c r="A14" s="12"/>
    </row>
    <row r="15" spans="1:3" x14ac:dyDescent="0.2">
      <c r="A15" s="12"/>
    </row>
    <row r="16" spans="1:3" x14ac:dyDescent="0.2">
      <c r="A16" s="12"/>
    </row>
  </sheetData>
  <pageMargins left="0.70866141732283472" right="0.70866141732283472" top="0.39370078740157483" bottom="0.39370078740157483" header="0.39370078740157483" footer="0.27559055118110237"/>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4AD0F-D080-4BBB-9912-04563E212749}">
  <dimension ref="A1:J47"/>
  <sheetViews>
    <sheetView zoomScaleNormal="100" workbookViewId="0">
      <selection activeCell="C4" sqref="C4:I4"/>
    </sheetView>
  </sheetViews>
  <sheetFormatPr baseColWidth="10" defaultColWidth="12.28515625" defaultRowHeight="14.25" x14ac:dyDescent="0.2"/>
  <cols>
    <col min="1" max="1" width="62.7109375" style="6" customWidth="1"/>
    <col min="2" max="2" width="10.7109375" style="6" customWidth="1"/>
    <col min="3" max="3" width="12.28515625" style="114"/>
    <col min="4" max="4" width="12.28515625" style="6"/>
    <col min="5" max="7" width="7.7109375" style="6" customWidth="1"/>
    <col min="8" max="8" width="2.7109375" style="6" customWidth="1"/>
    <col min="9" max="9" width="10.5703125" style="6" customWidth="1"/>
    <col min="10" max="10" width="3.140625" style="6" customWidth="1"/>
    <col min="11" max="16384" width="12.28515625" style="6"/>
  </cols>
  <sheetData>
    <row r="1" spans="1:10" ht="28.15" customHeight="1" x14ac:dyDescent="0.2">
      <c r="A1" s="9" t="s">
        <v>92</v>
      </c>
    </row>
    <row r="2" spans="1:10" s="2" customFormat="1" ht="15" customHeight="1" x14ac:dyDescent="0.2">
      <c r="A2" s="22" t="s">
        <v>91</v>
      </c>
      <c r="B2" s="23" t="s">
        <v>93</v>
      </c>
      <c r="C2" s="115"/>
      <c r="E2" s="124" t="s">
        <v>119</v>
      </c>
      <c r="F2" s="124"/>
      <c r="G2" s="124"/>
      <c r="H2" s="124"/>
      <c r="I2" s="124"/>
      <c r="J2" s="124"/>
    </row>
    <row r="3" spans="1:10" s="2" customFormat="1" x14ac:dyDescent="0.2">
      <c r="A3" s="16" t="s">
        <v>94</v>
      </c>
      <c r="B3" s="19" t="s">
        <v>102</v>
      </c>
      <c r="C3" s="115"/>
    </row>
    <row r="4" spans="1:10" s="2" customFormat="1" x14ac:dyDescent="0.2">
      <c r="A4" s="17" t="s">
        <v>95</v>
      </c>
      <c r="B4" s="20" t="s">
        <v>103</v>
      </c>
      <c r="C4" s="115"/>
      <c r="E4" s="125" t="s">
        <v>120</v>
      </c>
      <c r="F4" s="126"/>
      <c r="G4" s="127"/>
      <c r="H4" s="57"/>
      <c r="I4" s="131" t="s">
        <v>122</v>
      </c>
      <c r="J4" s="132"/>
    </row>
    <row r="5" spans="1:10" s="2" customFormat="1" x14ac:dyDescent="0.2">
      <c r="A5" s="17" t="s">
        <v>96</v>
      </c>
      <c r="B5" s="20" t="s">
        <v>103</v>
      </c>
      <c r="C5" s="115"/>
      <c r="E5" s="27" t="s">
        <v>102</v>
      </c>
      <c r="F5" s="28" t="s">
        <v>103</v>
      </c>
      <c r="G5" s="29" t="s">
        <v>104</v>
      </c>
      <c r="H5" s="57"/>
      <c r="I5" s="133"/>
      <c r="J5" s="134"/>
    </row>
    <row r="6" spans="1:10" s="2" customFormat="1" x14ac:dyDescent="0.2">
      <c r="A6" s="17" t="s">
        <v>97</v>
      </c>
      <c r="B6" s="20" t="s">
        <v>103</v>
      </c>
      <c r="C6" s="115"/>
      <c r="E6" s="30">
        <v>4</v>
      </c>
      <c r="F6" s="31"/>
      <c r="G6" s="32"/>
      <c r="H6" s="58"/>
      <c r="I6" s="135" t="s">
        <v>102</v>
      </c>
      <c r="J6" s="61">
        <f t="shared" ref="J6:J20" si="0">E6*$E$23+F6*$F$23+G6*$G$23</f>
        <v>12</v>
      </c>
    </row>
    <row r="7" spans="1:10" s="2" customFormat="1" x14ac:dyDescent="0.2">
      <c r="A7" s="17" t="s">
        <v>98</v>
      </c>
      <c r="B7" s="20" t="s">
        <v>104</v>
      </c>
      <c r="C7" s="115"/>
      <c r="E7" s="33">
        <v>3</v>
      </c>
      <c r="F7" s="34">
        <v>1</v>
      </c>
      <c r="G7" s="35"/>
      <c r="H7" s="58"/>
      <c r="I7" s="136"/>
      <c r="J7" s="62">
        <f t="shared" si="0"/>
        <v>11</v>
      </c>
    </row>
    <row r="8" spans="1:10" s="2" customFormat="1" x14ac:dyDescent="0.2">
      <c r="A8" s="17" t="s">
        <v>100</v>
      </c>
      <c r="B8" s="20" t="s">
        <v>104</v>
      </c>
      <c r="C8" s="115"/>
      <c r="E8" s="33">
        <v>3</v>
      </c>
      <c r="F8" s="34"/>
      <c r="G8" s="35">
        <v>1</v>
      </c>
      <c r="H8" s="58"/>
      <c r="I8" s="136"/>
      <c r="J8" s="62">
        <f t="shared" si="0"/>
        <v>10</v>
      </c>
    </row>
    <row r="9" spans="1:10" s="2" customFormat="1" x14ac:dyDescent="0.2">
      <c r="A9" s="17" t="s">
        <v>101</v>
      </c>
      <c r="B9" s="20" t="s">
        <v>104</v>
      </c>
      <c r="C9" s="115"/>
      <c r="E9" s="36">
        <v>2</v>
      </c>
      <c r="F9" s="37">
        <v>2</v>
      </c>
      <c r="G9" s="38"/>
      <c r="H9" s="58"/>
      <c r="I9" s="137"/>
      <c r="J9" s="63">
        <f t="shared" si="0"/>
        <v>10</v>
      </c>
    </row>
    <row r="10" spans="1:10" s="2" customFormat="1" x14ac:dyDescent="0.2">
      <c r="A10" s="17" t="s">
        <v>99</v>
      </c>
      <c r="B10" s="20" t="s">
        <v>104</v>
      </c>
      <c r="C10" s="115"/>
      <c r="E10" s="39">
        <v>2</v>
      </c>
      <c r="F10" s="40">
        <v>1</v>
      </c>
      <c r="G10" s="41">
        <v>1</v>
      </c>
      <c r="H10" s="58"/>
      <c r="I10" s="138" t="s">
        <v>103</v>
      </c>
      <c r="J10" s="64">
        <f t="shared" si="0"/>
        <v>9</v>
      </c>
    </row>
    <row r="11" spans="1:10" s="2" customFormat="1" x14ac:dyDescent="0.2">
      <c r="A11" s="18"/>
      <c r="B11" s="21"/>
      <c r="C11" s="115"/>
      <c r="E11" s="42">
        <v>2</v>
      </c>
      <c r="F11" s="43"/>
      <c r="G11" s="44">
        <v>2</v>
      </c>
      <c r="H11" s="58"/>
      <c r="I11" s="139"/>
      <c r="J11" s="65">
        <f t="shared" si="0"/>
        <v>8</v>
      </c>
    </row>
    <row r="12" spans="1:10" x14ac:dyDescent="0.2">
      <c r="A12" s="12"/>
      <c r="E12" s="42">
        <v>1</v>
      </c>
      <c r="F12" s="43">
        <v>3</v>
      </c>
      <c r="G12" s="44"/>
      <c r="H12" s="58"/>
      <c r="I12" s="139"/>
      <c r="J12" s="65">
        <f t="shared" si="0"/>
        <v>9</v>
      </c>
    </row>
    <row r="13" spans="1:10" s="2" customFormat="1" ht="14.45" customHeight="1" x14ac:dyDescent="0.2">
      <c r="A13" s="22" t="s">
        <v>105</v>
      </c>
      <c r="B13" s="23" t="s">
        <v>93</v>
      </c>
      <c r="C13" s="115"/>
      <c r="E13" s="42">
        <v>1</v>
      </c>
      <c r="F13" s="43">
        <v>2</v>
      </c>
      <c r="G13" s="44">
        <v>1</v>
      </c>
      <c r="H13" s="58"/>
      <c r="I13" s="139"/>
      <c r="J13" s="65">
        <f t="shared" si="0"/>
        <v>8</v>
      </c>
    </row>
    <row r="14" spans="1:10" s="2" customFormat="1" x14ac:dyDescent="0.2">
      <c r="A14" s="16" t="s">
        <v>130</v>
      </c>
      <c r="B14" s="19" t="s">
        <v>102</v>
      </c>
      <c r="C14" s="115"/>
      <c r="E14" s="45"/>
      <c r="F14" s="46">
        <v>4</v>
      </c>
      <c r="G14" s="47"/>
      <c r="H14" s="58"/>
      <c r="I14" s="140"/>
      <c r="J14" s="66">
        <f t="shared" si="0"/>
        <v>8</v>
      </c>
    </row>
    <row r="15" spans="1:10" s="2" customFormat="1" x14ac:dyDescent="0.2">
      <c r="A15" s="17" t="s">
        <v>131</v>
      </c>
      <c r="B15" s="20" t="s">
        <v>103</v>
      </c>
      <c r="C15" s="115"/>
      <c r="E15" s="48">
        <v>1</v>
      </c>
      <c r="F15" s="49">
        <v>1</v>
      </c>
      <c r="G15" s="50">
        <v>2</v>
      </c>
      <c r="H15" s="59"/>
      <c r="I15" s="141" t="s">
        <v>104</v>
      </c>
      <c r="J15" s="67">
        <f t="shared" si="0"/>
        <v>7</v>
      </c>
    </row>
    <row r="16" spans="1:10" s="2" customFormat="1" x14ac:dyDescent="0.2">
      <c r="A16" s="17" t="s">
        <v>133</v>
      </c>
      <c r="B16" s="20" t="s">
        <v>103</v>
      </c>
      <c r="C16" s="115"/>
      <c r="E16" s="51">
        <v>1</v>
      </c>
      <c r="F16" s="52"/>
      <c r="G16" s="53">
        <v>3</v>
      </c>
      <c r="H16" s="58"/>
      <c r="I16" s="142"/>
      <c r="J16" s="68">
        <f t="shared" si="0"/>
        <v>6</v>
      </c>
    </row>
    <row r="17" spans="1:10" s="2" customFormat="1" x14ac:dyDescent="0.2">
      <c r="A17" s="17" t="s">
        <v>132</v>
      </c>
      <c r="B17" s="20" t="s">
        <v>104</v>
      </c>
      <c r="C17" s="115"/>
      <c r="E17" s="51"/>
      <c r="F17" s="52">
        <v>3</v>
      </c>
      <c r="G17" s="53">
        <v>1</v>
      </c>
      <c r="H17" s="58"/>
      <c r="I17" s="142"/>
      <c r="J17" s="68">
        <f t="shared" si="0"/>
        <v>7</v>
      </c>
    </row>
    <row r="18" spans="1:10" s="2" customFormat="1" x14ac:dyDescent="0.2">
      <c r="A18" s="17" t="s">
        <v>106</v>
      </c>
      <c r="B18" s="20" t="s">
        <v>104</v>
      </c>
      <c r="C18" s="115"/>
      <c r="E18" s="51"/>
      <c r="F18" s="52">
        <v>2</v>
      </c>
      <c r="G18" s="53">
        <v>2</v>
      </c>
      <c r="H18" s="58"/>
      <c r="I18" s="142"/>
      <c r="J18" s="68">
        <f t="shared" si="0"/>
        <v>6</v>
      </c>
    </row>
    <row r="19" spans="1:10" s="2" customFormat="1" x14ac:dyDescent="0.2">
      <c r="A19" s="17"/>
      <c r="B19" s="20"/>
      <c r="C19" s="115"/>
      <c r="E19" s="51"/>
      <c r="F19" s="52">
        <v>1</v>
      </c>
      <c r="G19" s="53">
        <v>3</v>
      </c>
      <c r="H19" s="58"/>
      <c r="I19" s="142"/>
      <c r="J19" s="68">
        <f t="shared" si="0"/>
        <v>5</v>
      </c>
    </row>
    <row r="20" spans="1:10" s="2" customFormat="1" x14ac:dyDescent="0.2">
      <c r="A20" s="17"/>
      <c r="B20" s="20"/>
      <c r="C20" s="115"/>
      <c r="E20" s="54"/>
      <c r="F20" s="55"/>
      <c r="G20" s="56">
        <v>4</v>
      </c>
      <c r="H20" s="58"/>
      <c r="I20" s="143"/>
      <c r="J20" s="69">
        <f t="shared" si="0"/>
        <v>4</v>
      </c>
    </row>
    <row r="21" spans="1:10" s="2" customFormat="1" x14ac:dyDescent="0.2">
      <c r="A21" s="17"/>
      <c r="B21" s="20"/>
      <c r="C21" s="115"/>
      <c r="E21" s="26"/>
      <c r="F21" s="26"/>
      <c r="G21" s="26"/>
      <c r="H21" s="60"/>
      <c r="I21" s="26"/>
      <c r="J21" s="76"/>
    </row>
    <row r="22" spans="1:10" s="2" customFormat="1" x14ac:dyDescent="0.2">
      <c r="A22" s="18"/>
      <c r="B22" s="21"/>
      <c r="C22" s="115"/>
      <c r="E22" s="128" t="s">
        <v>121</v>
      </c>
      <c r="F22" s="129"/>
      <c r="G22" s="130"/>
      <c r="H22" s="25"/>
      <c r="I22" s="25"/>
      <c r="J22" s="77"/>
    </row>
    <row r="23" spans="1:10" x14ac:dyDescent="0.2">
      <c r="A23" s="12"/>
      <c r="E23" s="70">
        <v>3</v>
      </c>
      <c r="F23" s="71">
        <v>2</v>
      </c>
      <c r="G23" s="72">
        <v>1</v>
      </c>
      <c r="H23" s="73"/>
      <c r="I23" s="74"/>
      <c r="J23" s="75"/>
    </row>
    <row r="24" spans="1:10" s="2" customFormat="1" ht="13.9" customHeight="1" x14ac:dyDescent="0.2">
      <c r="A24" s="22" t="s">
        <v>115</v>
      </c>
      <c r="B24" s="23" t="s">
        <v>93</v>
      </c>
      <c r="C24" s="115"/>
    </row>
    <row r="25" spans="1:10" s="2" customFormat="1" x14ac:dyDescent="0.2">
      <c r="A25" s="16" t="s">
        <v>107</v>
      </c>
      <c r="B25" s="19" t="s">
        <v>102</v>
      </c>
      <c r="C25" s="115"/>
    </row>
    <row r="26" spans="1:10" s="2" customFormat="1" x14ac:dyDescent="0.2">
      <c r="A26" s="17" t="s">
        <v>108</v>
      </c>
      <c r="B26" s="20" t="s">
        <v>103</v>
      </c>
      <c r="C26" s="115"/>
    </row>
    <row r="27" spans="1:10" s="2" customFormat="1" x14ac:dyDescent="0.2">
      <c r="A27" s="17" t="s">
        <v>109</v>
      </c>
      <c r="B27" s="20" t="s">
        <v>103</v>
      </c>
      <c r="C27" s="115"/>
    </row>
    <row r="28" spans="1:10" s="2" customFormat="1" x14ac:dyDescent="0.2">
      <c r="A28" s="17" t="s">
        <v>110</v>
      </c>
      <c r="B28" s="20" t="s">
        <v>103</v>
      </c>
      <c r="C28" s="115"/>
    </row>
    <row r="29" spans="1:10" s="2" customFormat="1" x14ac:dyDescent="0.2">
      <c r="A29" s="17" t="s">
        <v>111</v>
      </c>
      <c r="B29" s="20" t="s">
        <v>104</v>
      </c>
      <c r="C29" s="115"/>
    </row>
    <row r="30" spans="1:10" s="2" customFormat="1" x14ac:dyDescent="0.2">
      <c r="A30" s="17" t="s">
        <v>112</v>
      </c>
      <c r="B30" s="20" t="s">
        <v>104</v>
      </c>
      <c r="C30" s="115"/>
    </row>
    <row r="31" spans="1:10" s="2" customFormat="1" x14ac:dyDescent="0.2">
      <c r="A31" s="17" t="s">
        <v>113</v>
      </c>
      <c r="B31" s="20" t="s">
        <v>104</v>
      </c>
      <c r="C31" s="115"/>
    </row>
    <row r="32" spans="1:10" s="2" customFormat="1" x14ac:dyDescent="0.2">
      <c r="A32" s="17" t="s">
        <v>114</v>
      </c>
      <c r="B32" s="20" t="s">
        <v>104</v>
      </c>
      <c r="C32" s="115"/>
    </row>
    <row r="33" spans="1:3" s="2" customFormat="1" x14ac:dyDescent="0.2">
      <c r="A33" s="18"/>
      <c r="B33" s="21"/>
      <c r="C33" s="115"/>
    </row>
    <row r="34" spans="1:3" x14ac:dyDescent="0.2">
      <c r="A34" s="12"/>
    </row>
    <row r="35" spans="1:3" s="2" customFormat="1" ht="14.45" customHeight="1" x14ac:dyDescent="0.2">
      <c r="A35" s="22" t="s">
        <v>116</v>
      </c>
      <c r="B35" s="23" t="s">
        <v>93</v>
      </c>
      <c r="C35" s="115"/>
    </row>
    <row r="36" spans="1:3" s="2" customFormat="1" x14ac:dyDescent="0.2">
      <c r="A36" s="16" t="s">
        <v>107</v>
      </c>
      <c r="B36" s="19" t="s">
        <v>102</v>
      </c>
      <c r="C36" s="115"/>
    </row>
    <row r="37" spans="1:3" s="2" customFormat="1" x14ac:dyDescent="0.2">
      <c r="A37" s="17" t="s">
        <v>108</v>
      </c>
      <c r="B37" s="20" t="s">
        <v>103</v>
      </c>
      <c r="C37" s="115"/>
    </row>
    <row r="38" spans="1:3" s="2" customFormat="1" x14ac:dyDescent="0.2">
      <c r="A38" s="17" t="s">
        <v>109</v>
      </c>
      <c r="B38" s="20" t="s">
        <v>103</v>
      </c>
      <c r="C38" s="115"/>
    </row>
    <row r="39" spans="1:3" s="2" customFormat="1" x14ac:dyDescent="0.2">
      <c r="A39" s="17" t="s">
        <v>117</v>
      </c>
      <c r="B39" s="20" t="s">
        <v>104</v>
      </c>
      <c r="C39" s="115"/>
    </row>
    <row r="40" spans="1:3" s="2" customFormat="1" x14ac:dyDescent="0.2">
      <c r="A40" s="17" t="s">
        <v>118</v>
      </c>
      <c r="B40" s="20" t="s">
        <v>104</v>
      </c>
      <c r="C40" s="115"/>
    </row>
    <row r="41" spans="1:3" s="2" customFormat="1" x14ac:dyDescent="0.2">
      <c r="A41" s="17"/>
      <c r="B41" s="20"/>
      <c r="C41" s="115"/>
    </row>
    <row r="42" spans="1:3" s="2" customFormat="1" x14ac:dyDescent="0.2">
      <c r="A42" s="17"/>
      <c r="B42" s="20"/>
      <c r="C42" s="115"/>
    </row>
    <row r="43" spans="1:3" s="2" customFormat="1" x14ac:dyDescent="0.2">
      <c r="A43" s="17"/>
      <c r="B43" s="20"/>
      <c r="C43" s="115"/>
    </row>
    <row r="44" spans="1:3" s="2" customFormat="1" x14ac:dyDescent="0.2">
      <c r="A44" s="18"/>
      <c r="B44" s="21"/>
      <c r="C44" s="115"/>
    </row>
    <row r="47" spans="1:3" x14ac:dyDescent="0.2">
      <c r="A47" s="8"/>
    </row>
  </sheetData>
  <mergeCells count="7">
    <mergeCell ref="E2:J2"/>
    <mergeCell ref="E4:G4"/>
    <mergeCell ref="E22:G22"/>
    <mergeCell ref="I4:J5"/>
    <mergeCell ref="I6:I9"/>
    <mergeCell ref="I10:I14"/>
    <mergeCell ref="I15:I20"/>
  </mergeCells>
  <pageMargins left="0.70866141732283472" right="0.70866141732283472" top="0.39370078740157483" bottom="0.39370078740157483" header="0.39370078740157483" footer="0.27559055118110237"/>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Checkliste</vt:lpstr>
      <vt:lpstr>Interne Lasten</vt:lpstr>
      <vt:lpstr>Nachtauskühlung</vt:lpstr>
      <vt:lpstr>Sonnenschutz¦Verschattung</vt:lpstr>
      <vt:lpstr>Wärmespeicherfähigkeit</vt:lpstr>
      <vt:lpstr>Checkliste!Druckbereich</vt:lpstr>
      <vt:lpstr>Checkliste!Drucktitel</vt:lpstr>
    </vt:vector>
  </TitlesOfParts>
  <Manager>Julien Stenz</Manager>
  <Company>Stadt Zürich Amt für Hochbauten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Sommerlicher Wärmeschutz</dc:title>
  <dc:subject>11.04.2019/</dc:subject>
  <dc:creator>Kessler Thomas (AHB)</dc:creator>
  <cp:keywords>Januar 2024</cp:keywords>
  <dc:description/>
  <cp:lastModifiedBy>Meier Tobias (AHB)</cp:lastModifiedBy>
  <cp:lastPrinted>2024-02-02T08:22:17Z</cp:lastPrinted>
  <dcterms:created xsi:type="dcterms:W3CDTF">1997-05-20T12:21:37Z</dcterms:created>
  <dcterms:modified xsi:type="dcterms:W3CDTF">2024-02-02T09:07:19Z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
    <vt:lpwstr>Eliane Bucher</vt:lpwstr>
  </property>
  <property fmtid="{D5CDD505-2E9C-101B-9397-08002B2CF9AE}" pid="3" name="Version">
    <vt:lpwstr>Dezember 2009</vt:lpwstr>
  </property>
</Properties>
</file>