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zczh\Desktop\Temp\"/>
    </mc:Choice>
  </mc:AlternateContent>
  <bookViews>
    <workbookView xWindow="0" yWindow="3000" windowWidth="38400" windowHeight="15975"/>
  </bookViews>
  <sheets>
    <sheet name="Qualitätsmanagement" sheetId="1" r:id="rId1"/>
  </sheets>
  <definedNames>
    <definedName name="_xlnm.Print_Area" localSheetId="0">Qualitätsmanagement!$A$1:$H$46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26" i="1" l="1"/>
  <c r="F42" i="1" l="1"/>
  <c r="G41" i="1"/>
  <c r="G26" i="1"/>
  <c r="F44" i="1" s="1"/>
  <c r="F43" i="1"/>
  <c r="D26" i="1"/>
  <c r="F41" i="1" s="1"/>
  <c r="G24" i="1"/>
  <c r="G44" i="1" s="1"/>
  <c r="E42" i="1" l="1"/>
  <c r="E41" i="1"/>
  <c r="E24" i="1"/>
  <c r="E26" i="1" s="1"/>
  <c r="C25" i="1"/>
  <c r="G40" i="1" s="1"/>
  <c r="F40" i="1" l="1"/>
  <c r="E40" i="1"/>
  <c r="F24" i="1"/>
  <c r="G43" i="1" s="1"/>
  <c r="N21" i="1"/>
  <c r="M17" i="1"/>
  <c r="M16" i="1"/>
  <c r="M15" i="1"/>
  <c r="M14" i="1"/>
  <c r="N28" i="1" s="1"/>
  <c r="E44" i="1" s="1"/>
  <c r="M13" i="1"/>
  <c r="M12" i="1"/>
  <c r="N40" i="1" s="1"/>
  <c r="M11" i="1"/>
  <c r="N32" i="1" s="1"/>
  <c r="G45" i="1" l="1"/>
  <c r="F45" i="1"/>
  <c r="N33" i="1"/>
  <c r="N41" i="1"/>
  <c r="N34" i="1"/>
  <c r="N25" i="1"/>
  <c r="N27" i="1"/>
  <c r="E43" i="1" s="1"/>
  <c r="E45" i="1" s="1"/>
  <c r="N39" i="1"/>
</calcChain>
</file>

<file path=xl/sharedStrings.xml><?xml version="1.0" encoding="utf-8"?>
<sst xmlns="http://schemas.openxmlformats.org/spreadsheetml/2006/main" count="106" uniqueCount="74">
  <si>
    <t>Jahrespauschale pro Kita Modul A</t>
  </si>
  <si>
    <t>ja</t>
  </si>
  <si>
    <t>Modul A</t>
  </si>
  <si>
    <t>Teilnahme Modul A</t>
  </si>
  <si>
    <t>Weiterbildungen und Prozessbegleitung in der Qualitätsentwicklung</t>
  </si>
  <si>
    <t>Jahrespauschale pro Gruppe Modul B</t>
  </si>
  <si>
    <t>nein</t>
  </si>
  <si>
    <t>Modul B</t>
  </si>
  <si>
    <t>Teilnahme Modul B</t>
  </si>
  <si>
    <t>einmalige Prüfung des systematischen QM</t>
  </si>
  <si>
    <t>Modul C</t>
  </si>
  <si>
    <t>FTE entspricht bei einer 42-Stunden-Woche 1911 Stunden pro Jahr (mit Berücksichtigung von Ferien und Feiertagen)</t>
  </si>
  <si>
    <t>1. Allgemeine Angaben</t>
  </si>
  <si>
    <t>Name der Kita</t>
  </si>
  <si>
    <t>Funktion</t>
  </si>
  <si>
    <t>Brutto inkl. Lohnnebenkosten</t>
  </si>
  <si>
    <t>pro Stunde</t>
  </si>
  <si>
    <t>FM 2018</t>
  </si>
  <si>
    <t>Lohn KL + GL</t>
  </si>
  <si>
    <t>2. Berechnung Beitrag des SD</t>
  </si>
  <si>
    <t>Lohn FaBe</t>
  </si>
  <si>
    <t>Gruppenname</t>
  </si>
  <si>
    <r>
      <t xml:space="preserve">Anzahl bewilligte </t>
    </r>
    <r>
      <rPr>
        <b/>
        <sz val="11"/>
        <color theme="1"/>
        <rFont val="Arial"/>
        <family val="2"/>
      </rPr>
      <t>Betreuungsplätze</t>
    </r>
    <r>
      <rPr>
        <sz val="11"/>
        <color theme="1"/>
        <rFont val="Arial"/>
        <family val="2"/>
      </rPr>
      <t xml:space="preserve"> in </t>
    </r>
    <r>
      <rPr>
        <b/>
        <u/>
        <sz val="11"/>
        <color theme="1"/>
        <rFont val="Arial"/>
        <family val="2"/>
      </rPr>
      <t>betriebenen</t>
    </r>
    <r>
      <rPr>
        <sz val="11"/>
        <color theme="1"/>
        <rFont val="Arial"/>
        <family val="2"/>
      </rPr>
      <t xml:space="preserve"> Gruppen</t>
    </r>
  </si>
  <si>
    <r>
      <t xml:space="preserve">Stellenprozente angestellte </t>
    </r>
    <r>
      <rPr>
        <b/>
        <sz val="11"/>
        <color theme="1"/>
        <rFont val="Arial"/>
        <family val="2"/>
      </rPr>
      <t>Kitaleitung / päd. Leitung</t>
    </r>
    <r>
      <rPr>
        <sz val="11"/>
        <color theme="1"/>
        <rFont val="Arial"/>
        <family val="2"/>
      </rPr>
      <t xml:space="preserve"> gesamte Kita</t>
    </r>
  </si>
  <si>
    <r>
      <t xml:space="preserve">Stellenprozente angestelltes </t>
    </r>
    <r>
      <rPr>
        <b/>
        <sz val="11"/>
        <color theme="1"/>
        <rFont val="Arial"/>
        <family val="2"/>
      </rPr>
      <t>qualifiziertes Betreuungspersonal</t>
    </r>
    <r>
      <rPr>
        <sz val="11"/>
        <color theme="1"/>
        <rFont val="Arial"/>
        <family val="2"/>
      </rPr>
      <t xml:space="preserve"> in dieser Gruppe</t>
    </r>
  </si>
  <si>
    <r>
      <t xml:space="preserve">Stellenprozente angestelltes </t>
    </r>
    <r>
      <rPr>
        <b/>
        <sz val="11"/>
        <color theme="1"/>
        <rFont val="Arial"/>
        <family val="2"/>
      </rPr>
      <t>unqualifiziertes Betreuungspersonal</t>
    </r>
    <r>
      <rPr>
        <sz val="11"/>
        <color theme="1"/>
        <rFont val="Arial"/>
        <family val="2"/>
      </rPr>
      <t xml:space="preserve"> in dieser Gruppe</t>
    </r>
  </si>
  <si>
    <t>Lohn verkürzte Lehre</t>
  </si>
  <si>
    <t>Lohn Azubi (Durchschnitt 3 Jahre) + Prakt.</t>
  </si>
  <si>
    <t>Lohn PraktikantInnen HF (wie FaBe)</t>
  </si>
  <si>
    <t>Lohn Hilfspersonal Betreuung</t>
  </si>
  <si>
    <t>Lohn weiteres Hilfspersonal (Kochen+Hausdienst)</t>
  </si>
  <si>
    <t>Zusätzliche Zeit für mittelbare Arbeit</t>
  </si>
  <si>
    <t>zeitlicher Aufwand pro Gruppe pro Woche</t>
  </si>
  <si>
    <t>in FTE</t>
  </si>
  <si>
    <t>Lohnkosten FM 2018</t>
  </si>
  <si>
    <t>qualifiziertes Betreuungspersonal</t>
  </si>
  <si>
    <t>2h</t>
  </si>
  <si>
    <t>Abgeltung Modul A</t>
  </si>
  <si>
    <t>Gesamte Kita</t>
  </si>
  <si>
    <t>zeitlicher Aufwand pro Jahr</t>
  </si>
  <si>
    <t>Anzahl Stunden</t>
  </si>
  <si>
    <t>Anzahl Gruppen</t>
  </si>
  <si>
    <t>Nicht angeben müssen Sie hier zusätzliches Personal (z.B. Verwaltungs-, Küchen- oder Reinigungspersonal), welches nicht in der Betreuung arbeitet.</t>
  </si>
  <si>
    <t>Kitaleitung / päd. Leitung</t>
  </si>
  <si>
    <t>60 h total
(für 1 Person unabhängig vom Anstellungsgrad)</t>
  </si>
  <si>
    <t>unqualifiziertes Betreuungspersonal</t>
  </si>
  <si>
    <t>Für die Umsetzung der Weiterbildungen und Prozessbegleitung in der Qualitätsentwicklung benötigen Sie folgende zusätzliche Personalressourcen. Diese müssen über die Vorgaben der V TaK und der Krippenaufsicht hinaus vorhanden sein, um vom SD mitfinanziert zu werden:</t>
  </si>
  <si>
    <t>Abgeltung Modul B</t>
  </si>
  <si>
    <t>54 h total
(für 1 Person unabhängig vom Anstellungsgrad)</t>
  </si>
  <si>
    <t>5% qual. Personal / Gruppe</t>
  </si>
  <si>
    <t>30 h pro Vollzeitstelle</t>
  </si>
  <si>
    <t>60 h / Modul</t>
  </si>
  <si>
    <t>54 h / Jahr</t>
  </si>
  <si>
    <t>30 h / Jahr</t>
  </si>
  <si>
    <t>0h</t>
  </si>
  <si>
    <t>30 h / Jahr &amp; Vollzeitstelle</t>
  </si>
  <si>
    <t>Abgeltung Modul C</t>
  </si>
  <si>
    <t xml:space="preserve">3. Berechnung Objektbeitrag </t>
  </si>
  <si>
    <t>30 h total
(für 1 Person unabhängig vom Anstellungsgrad)</t>
  </si>
  <si>
    <t>Kosten Q-Fachstelle (ZHAW)</t>
  </si>
  <si>
    <t>Berechnungshilfe für den Beitrag des SD</t>
  </si>
  <si>
    <t>Bitte füllen Sie alle grau hinterlegten Felder im Formular aus.</t>
  </si>
  <si>
    <t>Welches Modul wurde Ihnen gemäss Selbsteinschätzung empfohlen?</t>
  </si>
  <si>
    <r>
      <rPr>
        <b/>
        <sz val="11"/>
        <color theme="1"/>
        <rFont val="Arial"/>
        <family val="2"/>
      </rPr>
      <t>Nur für Modul B</t>
    </r>
    <r>
      <rPr>
        <sz val="11"/>
        <color theme="1"/>
        <rFont val="Arial"/>
        <family val="2"/>
      </rPr>
      <t>: welche Gruppe nimmt teil?</t>
    </r>
  </si>
  <si>
    <t>An welchem Modul nehmen Sie teil?</t>
  </si>
  <si>
    <t>Berechnungsgrundlage Modul B</t>
  </si>
  <si>
    <t>mitfinanzierte zusätzliche Personalressourcen Kitaleitung / päd. Leitung</t>
  </si>
  <si>
    <t>mitfinanzierte zusätzliche Personalressourcen qualifiziertes Betreuungspersonal</t>
  </si>
  <si>
    <t>mitfinanzierte zusätzliche Personalressourcen unqualifiziertes Betreuungspersonal</t>
  </si>
  <si>
    <t>Name der Trägerschaft</t>
  </si>
  <si>
    <t xml:space="preserve">Total ersuchter Objektbeitrag   </t>
  </si>
  <si>
    <t>Modul A für 12 Monate</t>
  </si>
  <si>
    <t>Modul B für 12 Monate</t>
  </si>
  <si>
    <t>Modul C für 2023 &amp;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</si>
</sst>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* #,##0_ ;_ * \-#,##0_ ;_ * &quot;-&quot;??_ ;_ @_ "/>
    <numFmt numFmtId="166" formatCode="#,##0.00_ ;[Red]\-#,##0.00\ "/>
  </numFmts>
  <fonts count="1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3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1" fillId="0" borderId="0"/>
  </cellStyleXfs>
  <cellXfs count="113">
    <xf numFmtId="0" fontId="0" fillId="0" borderId="0" xfId="0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0" borderId="0" xfId="0" applyFont="1" applyFill="1" applyProtection="1"/>
    <xf numFmtId="0" fontId="0" fillId="0" borderId="0" xfId="0" applyProtection="1"/>
    <xf numFmtId="0" fontId="6" fillId="0" borderId="4" xfId="3" applyFont="1" applyBorder="1" applyAlignment="1" applyProtection="1"/>
    <xf numFmtId="0" fontId="6" fillId="0" borderId="0" xfId="3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3" fillId="3" borderId="0" xfId="0" applyFont="1" applyFill="1" applyBorder="1" applyProtection="1"/>
    <xf numFmtId="0" fontId="0" fillId="3" borderId="0" xfId="0" applyFill="1" applyBorder="1" applyProtection="1"/>
    <xf numFmtId="0" fontId="0" fillId="3" borderId="6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8" fillId="3" borderId="5" xfId="0" applyFont="1" applyFill="1" applyBorder="1" applyProtection="1"/>
    <xf numFmtId="0" fontId="9" fillId="0" borderId="4" xfId="4" applyFont="1" applyFill="1" applyBorder="1" applyAlignment="1" applyProtection="1">
      <alignment vertical="top" wrapText="1"/>
    </xf>
    <xf numFmtId="1" fontId="9" fillId="0" borderId="4" xfId="4" applyNumberFormat="1" applyFont="1" applyFill="1" applyBorder="1" applyAlignment="1" applyProtection="1">
      <alignment vertical="center"/>
    </xf>
    <xf numFmtId="0" fontId="3" fillId="3" borderId="5" xfId="0" applyFont="1" applyFill="1" applyBorder="1" applyProtection="1"/>
    <xf numFmtId="0" fontId="9" fillId="0" borderId="0" xfId="4" applyFont="1" applyFill="1" applyBorder="1" applyAlignment="1" applyProtection="1">
      <alignment vertical="top" wrapText="1"/>
    </xf>
    <xf numFmtId="1" fontId="9" fillId="0" borderId="0" xfId="4" applyNumberFormat="1" applyFont="1" applyFill="1" applyBorder="1" applyAlignment="1" applyProtection="1">
      <alignment vertical="center"/>
    </xf>
    <xf numFmtId="0" fontId="0" fillId="3" borderId="5" xfId="0" applyFont="1" applyFill="1" applyBorder="1" applyProtection="1"/>
    <xf numFmtId="0" fontId="0" fillId="3" borderId="0" xfId="0" applyFont="1" applyFill="1" applyBorder="1" applyProtection="1"/>
    <xf numFmtId="14" fontId="0" fillId="3" borderId="6" xfId="0" applyNumberFormat="1" applyFill="1" applyBorder="1" applyProtection="1"/>
    <xf numFmtId="0" fontId="0" fillId="3" borderId="5" xfId="0" applyFill="1" applyBorder="1" applyProtection="1"/>
    <xf numFmtId="0" fontId="0" fillId="4" borderId="4" xfId="0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wrapText="1"/>
    </xf>
    <xf numFmtId="0" fontId="10" fillId="0" borderId="7" xfId="0" applyFont="1" applyBorder="1" applyAlignment="1" applyProtection="1"/>
    <xf numFmtId="0" fontId="10" fillId="0" borderId="4" xfId="0" applyFont="1" applyBorder="1" applyAlignment="1" applyProtection="1"/>
    <xf numFmtId="0" fontId="11" fillId="0" borderId="4" xfId="3" applyFont="1" applyBorder="1" applyAlignment="1" applyProtection="1"/>
    <xf numFmtId="0" fontId="10" fillId="0" borderId="10" xfId="0" applyFont="1" applyBorder="1" applyAlignment="1" applyProtection="1"/>
    <xf numFmtId="0" fontId="10" fillId="0" borderId="1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/>
    <xf numFmtId="165" fontId="6" fillId="0" borderId="12" xfId="1" applyNumberFormat="1" applyFont="1" applyBorder="1" applyAlignment="1" applyProtection="1"/>
    <xf numFmtId="164" fontId="6" fillId="0" borderId="4" xfId="3" applyNumberFormat="1" applyFont="1" applyBorder="1" applyAlignment="1" applyProtection="1"/>
    <xf numFmtId="0" fontId="3" fillId="3" borderId="5" xfId="0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left" wrapText="1"/>
    </xf>
    <xf numFmtId="0" fontId="0" fillId="4" borderId="4" xfId="0" applyFont="1" applyFill="1" applyBorder="1" applyAlignment="1" applyProtection="1">
      <alignment horizontal="left" wrapText="1"/>
    </xf>
    <xf numFmtId="0" fontId="0" fillId="3" borderId="4" xfId="0" applyFill="1" applyBorder="1" applyAlignment="1" applyProtection="1">
      <alignment horizontal="left" wrapText="1"/>
    </xf>
    <xf numFmtId="0" fontId="0" fillId="4" borderId="4" xfId="0" applyFill="1" applyBorder="1" applyAlignment="1" applyProtection="1">
      <alignment horizontal="right" vertical="center"/>
      <protection locked="0"/>
    </xf>
    <xf numFmtId="0" fontId="0" fillId="4" borderId="4" xfId="0" applyFill="1" applyBorder="1" applyProtection="1">
      <protection locked="0"/>
    </xf>
    <xf numFmtId="0" fontId="0" fillId="3" borderId="6" xfId="0" applyFill="1" applyBorder="1" applyAlignment="1" applyProtection="1"/>
    <xf numFmtId="0" fontId="0" fillId="4" borderId="4" xfId="0" applyFill="1" applyBorder="1" applyAlignment="1" applyProtection="1">
      <alignment horizontal="right" vertical="top"/>
      <protection locked="0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6" fillId="0" borderId="13" xfId="0" applyFont="1" applyBorder="1" applyAlignment="1" applyProtection="1"/>
    <xf numFmtId="165" fontId="6" fillId="0" borderId="14" xfId="1" applyNumberFormat="1" applyFont="1" applyBorder="1" applyAlignment="1" applyProtection="1"/>
    <xf numFmtId="0" fontId="13" fillId="5" borderId="0" xfId="3" applyFont="1" applyFill="1" applyAlignment="1" applyProtection="1"/>
    <xf numFmtId="0" fontId="14" fillId="5" borderId="0" xfId="3" applyFont="1" applyFill="1" applyAlignment="1" applyProtection="1"/>
    <xf numFmtId="9" fontId="6" fillId="0" borderId="4" xfId="3" applyNumberFormat="1" applyFont="1" applyBorder="1" applyAlignment="1" applyProtection="1"/>
    <xf numFmtId="164" fontId="6" fillId="0" borderId="4" xfId="3" applyNumberFormat="1" applyFont="1" applyBorder="1" applyAlignment="1" applyProtection="1"/>
    <xf numFmtId="0" fontId="6" fillId="0" borderId="0" xfId="3" applyFont="1" applyBorder="1" applyAlignment="1" applyProtection="1"/>
    <xf numFmtId="9" fontId="6" fillId="0" borderId="0" xfId="3" applyNumberFormat="1" applyFont="1" applyBorder="1" applyAlignment="1" applyProtection="1"/>
    <xf numFmtId="164" fontId="6" fillId="0" borderId="0" xfId="3" applyNumberFormat="1" applyFont="1" applyBorder="1" applyAlignment="1" applyProtection="1"/>
    <xf numFmtId="164" fontId="6" fillId="0" borderId="0" xfId="3" applyNumberFormat="1" applyFont="1" applyAlignment="1" applyProtection="1"/>
    <xf numFmtId="0" fontId="3" fillId="3" borderId="0" xfId="0" applyFont="1" applyFill="1" applyBorder="1" applyAlignment="1" applyProtection="1">
      <alignment horizontal="right"/>
    </xf>
    <xf numFmtId="0" fontId="3" fillId="3" borderId="4" xfId="0" applyFont="1" applyFill="1" applyBorder="1" applyProtection="1"/>
    <xf numFmtId="0" fontId="0" fillId="3" borderId="5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wrapText="1"/>
    </xf>
    <xf numFmtId="0" fontId="0" fillId="3" borderId="6" xfId="0" applyFill="1" applyBorder="1" applyAlignment="1" applyProtection="1">
      <alignment vertical="top" wrapText="1"/>
    </xf>
    <xf numFmtId="0" fontId="0" fillId="3" borderId="5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0" fillId="3" borderId="6" xfId="0" applyFill="1" applyBorder="1" applyAlignment="1" applyProtection="1">
      <alignment horizontal="left" wrapText="1"/>
    </xf>
    <xf numFmtId="0" fontId="0" fillId="3" borderId="5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/>
    </xf>
    <xf numFmtId="0" fontId="6" fillId="0" borderId="4" xfId="3" applyFont="1" applyBorder="1" applyAlignment="1" applyProtection="1">
      <alignment wrapText="1"/>
    </xf>
    <xf numFmtId="166" fontId="0" fillId="3" borderId="4" xfId="0" applyNumberFormat="1" applyFill="1" applyBorder="1" applyAlignment="1" applyProtection="1"/>
    <xf numFmtId="0" fontId="0" fillId="3" borderId="15" xfId="0" applyFill="1" applyBorder="1" applyProtection="1"/>
    <xf numFmtId="166" fontId="0" fillId="3" borderId="11" xfId="0" applyNumberFormat="1" applyFill="1" applyBorder="1" applyAlignment="1" applyProtection="1"/>
    <xf numFmtId="0" fontId="0" fillId="3" borderId="17" xfId="0" applyFill="1" applyBorder="1" applyProtection="1"/>
    <xf numFmtId="0" fontId="0" fillId="3" borderId="18" xfId="0" applyFill="1" applyBorder="1" applyProtection="1"/>
    <xf numFmtId="14" fontId="0" fillId="3" borderId="19" xfId="0" applyNumberFormat="1" applyFill="1" applyBorder="1" applyAlignment="1" applyProtection="1">
      <alignment horizontal="center"/>
    </xf>
    <xf numFmtId="14" fontId="0" fillId="0" borderId="0" xfId="0" applyNumberFormat="1" applyProtection="1"/>
    <xf numFmtId="0" fontId="3" fillId="3" borderId="0" xfId="0" applyFont="1" applyFill="1" applyBorder="1" applyAlignment="1" applyProtection="1">
      <alignment horizontal="right" vertical="center" wrapText="1"/>
    </xf>
    <xf numFmtId="9" fontId="3" fillId="3" borderId="20" xfId="0" applyNumberFormat="1" applyFont="1" applyFill="1" applyBorder="1" applyAlignment="1" applyProtection="1">
      <alignment vertical="center"/>
      <protection locked="0"/>
    </xf>
    <xf numFmtId="166" fontId="3" fillId="2" borderId="16" xfId="0" applyNumberFormat="1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vertical="top" wrapText="1"/>
    </xf>
    <xf numFmtId="9" fontId="6" fillId="3" borderId="4" xfId="2" applyFont="1" applyFill="1" applyBorder="1" applyAlignment="1" applyProtection="1">
      <alignment vertical="top" wrapText="1"/>
    </xf>
    <xf numFmtId="9" fontId="6" fillId="3" borderId="4" xfId="0" applyNumberFormat="1" applyFont="1" applyFill="1" applyBorder="1" applyAlignment="1" applyProtection="1">
      <alignment vertical="top" wrapText="1"/>
    </xf>
    <xf numFmtId="0" fontId="3" fillId="3" borderId="5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3" borderId="4" xfId="0" applyFont="1" applyFill="1" applyBorder="1" applyProtection="1">
      <protection locked="0"/>
    </xf>
    <xf numFmtId="9" fontId="0" fillId="4" borderId="4" xfId="2" applyFont="1" applyFill="1" applyBorder="1" applyProtection="1">
      <protection locked="0"/>
    </xf>
    <xf numFmtId="9" fontId="0" fillId="4" borderId="11" xfId="2" applyFont="1" applyFill="1" applyBorder="1" applyProtection="1">
      <protection locked="0"/>
    </xf>
    <xf numFmtId="0" fontId="0" fillId="4" borderId="4" xfId="0" applyFill="1" applyBorder="1" applyAlignment="1" applyProtection="1">
      <alignment horizontal="left" wrapText="1"/>
    </xf>
    <xf numFmtId="9" fontId="3" fillId="3" borderId="20" xfId="0" applyNumberFormat="1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3" borderId="5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left" wrapText="1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9" xfId="0" applyFill="1" applyBorder="1" applyAlignment="1" applyProtection="1">
      <alignment horizontal="left" vertical="center"/>
      <protection locked="0"/>
    </xf>
    <xf numFmtId="0" fontId="7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7" fillId="2" borderId="6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center" wrapText="1"/>
    </xf>
    <xf numFmtId="0" fontId="0" fillId="3" borderId="5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9" fontId="0" fillId="4" borderId="11" xfId="0" applyNumberFormat="1" applyFill="1" applyBorder="1" applyAlignment="1" applyProtection="1">
      <alignment horizontal="center" vertical="center"/>
      <protection locked="0"/>
    </xf>
    <xf numFmtId="9" fontId="0" fillId="4" borderId="12" xfId="0" applyNumberFormat="1" applyFill="1" applyBorder="1" applyAlignment="1" applyProtection="1">
      <alignment horizontal="center" vertical="center"/>
      <protection locked="0"/>
    </xf>
    <xf numFmtId="9" fontId="0" fillId="4" borderId="14" xfId="0" applyNumberFormat="1" applyFill="1" applyBorder="1" applyAlignment="1" applyProtection="1">
      <alignment horizontal="center" vertical="center"/>
      <protection locked="0"/>
    </xf>
  </cellXfs>
  <cellStyles count="5">
    <cellStyle name="Komma" xfId="1" builtinId="3"/>
    <cellStyle name="Prozent" xfId="2" builtinId="5"/>
    <cellStyle name="Standard" xfId="0" builtinId="0"/>
    <cellStyle name="Standard 19" xfId="4"/>
    <cellStyle name="Standard 2" xfId="3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view="pageLayout" topLeftCell="A4" zoomScale="85" zoomScaleNormal="100" zoomScalePageLayoutView="85" workbookViewId="0">
      <selection activeCell="E40" sqref="E40"/>
    </sheetView>
  </sheetViews>
  <sheetFormatPr baseColWidth="10" defaultColWidth="11" defaultRowHeight="14.25" x14ac:dyDescent="0.2"/>
  <cols>
    <col min="1" max="1" width="8.375" style="6" customWidth="1"/>
    <col min="2" max="2" width="15.5" style="6" customWidth="1"/>
    <col min="3" max="3" width="20.75" style="6" customWidth="1"/>
    <col min="4" max="4" width="28.875" style="6" customWidth="1"/>
    <col min="5" max="7" width="23.375" style="6" bestFit="1" customWidth="1"/>
    <col min="8" max="8" width="8.375" style="6" bestFit="1" customWidth="1"/>
    <col min="9" max="9" width="8.375" style="6" hidden="1" customWidth="1"/>
    <col min="10" max="10" width="0" style="6" hidden="1" customWidth="1"/>
    <col min="11" max="11" width="44" style="6" hidden="1" customWidth="1"/>
    <col min="12" max="12" width="42.25" style="6" hidden="1" customWidth="1"/>
    <col min="13" max="13" width="13.5" style="6" hidden="1" customWidth="1"/>
    <col min="14" max="14" width="17" style="6" hidden="1" customWidth="1"/>
    <col min="15" max="19" width="11" style="6" hidden="1" customWidth="1"/>
    <col min="20" max="20" width="11" style="6" customWidth="1"/>
    <col min="21" max="16384" width="11" style="6"/>
  </cols>
  <sheetData>
    <row r="1" spans="1:20" ht="15.75" x14ac:dyDescent="0.25">
      <c r="A1" s="1" t="s">
        <v>60</v>
      </c>
      <c r="B1" s="2"/>
      <c r="C1" s="2"/>
      <c r="D1" s="2"/>
      <c r="E1" s="3"/>
      <c r="F1" s="3"/>
      <c r="G1" s="3"/>
      <c r="H1" s="4"/>
      <c r="I1" s="5"/>
      <c r="K1" s="7" t="s">
        <v>0</v>
      </c>
      <c r="L1" s="7">
        <v>1300</v>
      </c>
      <c r="M1" s="8"/>
      <c r="N1" s="8"/>
      <c r="O1" s="8"/>
      <c r="P1" s="9" t="s">
        <v>1</v>
      </c>
      <c r="Q1" s="9" t="s">
        <v>2</v>
      </c>
      <c r="R1" s="9" t="s">
        <v>3</v>
      </c>
      <c r="S1" s="8"/>
      <c r="T1" s="10"/>
    </row>
    <row r="2" spans="1:20" ht="29.25" x14ac:dyDescent="0.4">
      <c r="A2" s="104" t="s">
        <v>4</v>
      </c>
      <c r="B2" s="105"/>
      <c r="C2" s="105"/>
      <c r="D2" s="105"/>
      <c r="E2" s="105"/>
      <c r="F2" s="105"/>
      <c r="G2" s="105"/>
      <c r="H2" s="106"/>
      <c r="I2" s="5"/>
      <c r="K2" s="7" t="s">
        <v>5</v>
      </c>
      <c r="L2" s="7">
        <v>3200</v>
      </c>
      <c r="M2" s="8"/>
      <c r="N2" s="8"/>
      <c r="O2" s="8"/>
      <c r="P2" s="9" t="s">
        <v>6</v>
      </c>
      <c r="Q2" s="9" t="s">
        <v>7</v>
      </c>
      <c r="R2" s="9" t="s">
        <v>8</v>
      </c>
      <c r="S2" s="8"/>
      <c r="T2" s="10"/>
    </row>
    <row r="3" spans="1:20" ht="15" x14ac:dyDescent="0.25">
      <c r="A3" s="11"/>
      <c r="B3" s="12"/>
      <c r="C3" s="13"/>
      <c r="D3" s="13"/>
      <c r="E3" s="14"/>
      <c r="F3" s="14"/>
      <c r="G3" s="14"/>
      <c r="H3" s="15"/>
      <c r="I3" s="16"/>
      <c r="K3" s="7" t="s">
        <v>9</v>
      </c>
      <c r="L3" s="7">
        <v>1000</v>
      </c>
      <c r="M3" s="8"/>
      <c r="N3" s="8"/>
      <c r="O3" s="8"/>
      <c r="P3" s="9"/>
      <c r="Q3" s="9" t="s">
        <v>10</v>
      </c>
      <c r="R3" s="9" t="s">
        <v>10</v>
      </c>
      <c r="S3" s="8"/>
      <c r="T3" s="10"/>
    </row>
    <row r="4" spans="1:20" ht="14.25" customHeight="1" x14ac:dyDescent="0.25">
      <c r="A4" s="17" t="s">
        <v>61</v>
      </c>
      <c r="B4" s="12"/>
      <c r="C4" s="13"/>
      <c r="D4" s="13"/>
      <c r="E4" s="14"/>
      <c r="F4" s="14"/>
      <c r="G4" s="14"/>
      <c r="H4" s="15"/>
      <c r="K4" s="8"/>
      <c r="L4" s="8"/>
      <c r="M4" s="8"/>
      <c r="N4" s="8"/>
      <c r="O4" s="8"/>
      <c r="P4" s="8"/>
      <c r="Q4" s="8"/>
      <c r="R4" s="8"/>
      <c r="S4" s="8"/>
      <c r="T4" s="10"/>
    </row>
    <row r="5" spans="1:20" ht="15.75" customHeight="1" x14ac:dyDescent="0.25">
      <c r="A5" s="11"/>
      <c r="B5" s="12"/>
      <c r="C5" s="13"/>
      <c r="D5" s="13"/>
      <c r="E5" s="14"/>
      <c r="F5" s="14"/>
      <c r="G5" s="14"/>
      <c r="H5" s="15"/>
      <c r="K5" s="18" t="s">
        <v>11</v>
      </c>
      <c r="L5" s="19">
        <v>1911</v>
      </c>
      <c r="M5" s="8"/>
      <c r="N5" s="8"/>
      <c r="O5" s="8"/>
      <c r="P5" s="8"/>
      <c r="Q5" s="8"/>
      <c r="R5" s="8"/>
      <c r="S5" s="8"/>
      <c r="T5" s="10"/>
    </row>
    <row r="6" spans="1:20" ht="15" x14ac:dyDescent="0.25">
      <c r="A6" s="20" t="s">
        <v>12</v>
      </c>
      <c r="B6" s="13"/>
      <c r="C6" s="13"/>
      <c r="D6" s="13"/>
      <c r="E6" s="14"/>
      <c r="F6" s="14"/>
      <c r="G6" s="14"/>
      <c r="H6" s="15"/>
      <c r="K6" s="21"/>
      <c r="L6" s="22"/>
      <c r="M6" s="8"/>
      <c r="N6" s="8"/>
      <c r="O6" s="8"/>
      <c r="P6" s="8"/>
      <c r="Q6" s="8"/>
      <c r="R6" s="8"/>
      <c r="S6" s="8"/>
      <c r="T6" s="10"/>
    </row>
    <row r="7" spans="1:20" ht="15" customHeight="1" x14ac:dyDescent="0.2">
      <c r="A7" s="23" t="s">
        <v>13</v>
      </c>
      <c r="B7" s="24"/>
      <c r="C7" s="101"/>
      <c r="D7" s="102"/>
      <c r="E7" s="103"/>
      <c r="F7" s="14"/>
      <c r="G7" s="14"/>
      <c r="H7" s="25"/>
      <c r="K7" s="21"/>
      <c r="L7" s="8"/>
      <c r="M7" s="8"/>
      <c r="N7" s="8"/>
      <c r="O7" s="8"/>
      <c r="P7" s="8"/>
      <c r="Q7" s="8"/>
      <c r="R7" s="8"/>
      <c r="S7" s="8"/>
      <c r="T7" s="10"/>
    </row>
    <row r="8" spans="1:20" ht="15" customHeight="1" x14ac:dyDescent="0.2">
      <c r="A8" s="26" t="s">
        <v>69</v>
      </c>
      <c r="B8" s="14"/>
      <c r="C8" s="101"/>
      <c r="D8" s="102"/>
      <c r="E8" s="103"/>
      <c r="F8" s="14"/>
      <c r="G8" s="14"/>
      <c r="H8" s="25"/>
      <c r="K8" s="8"/>
      <c r="L8" s="8"/>
      <c r="M8" s="8"/>
      <c r="N8" s="8"/>
      <c r="O8" s="8"/>
      <c r="P8" s="8"/>
      <c r="Q8" s="8"/>
      <c r="R8" s="8"/>
      <c r="S8" s="8"/>
      <c r="T8" s="10"/>
    </row>
    <row r="9" spans="1:20" x14ac:dyDescent="0.2">
      <c r="A9" s="23" t="s">
        <v>62</v>
      </c>
      <c r="B9" s="24"/>
      <c r="C9" s="24"/>
      <c r="D9" s="24"/>
      <c r="E9" s="27"/>
      <c r="F9" s="107"/>
      <c r="G9" s="107"/>
      <c r="H9" s="28"/>
      <c r="K9" s="29" t="s">
        <v>14</v>
      </c>
      <c r="L9" s="30" t="s">
        <v>15</v>
      </c>
      <c r="M9" s="31" t="s">
        <v>16</v>
      </c>
      <c r="N9" s="8"/>
      <c r="O9" s="8"/>
      <c r="P9" s="8"/>
      <c r="Q9" s="8"/>
      <c r="R9" s="8"/>
      <c r="S9" s="8"/>
      <c r="T9" s="10"/>
    </row>
    <row r="10" spans="1:20" x14ac:dyDescent="0.2">
      <c r="A10" s="23" t="s">
        <v>64</v>
      </c>
      <c r="B10" s="24"/>
      <c r="C10" s="24"/>
      <c r="D10" s="24"/>
      <c r="E10" s="27"/>
      <c r="F10" s="107"/>
      <c r="G10" s="107"/>
      <c r="H10" s="28"/>
      <c r="K10" s="32"/>
      <c r="L10" s="33" t="s">
        <v>17</v>
      </c>
      <c r="M10" s="7"/>
      <c r="N10" s="8"/>
      <c r="O10" s="8"/>
      <c r="P10" s="8"/>
      <c r="Q10" s="8"/>
      <c r="R10" s="8"/>
      <c r="S10" s="8"/>
      <c r="T10" s="10"/>
    </row>
    <row r="11" spans="1:20" x14ac:dyDescent="0.2">
      <c r="A11" s="26"/>
      <c r="B11" s="14"/>
      <c r="C11" s="14"/>
      <c r="D11" s="14"/>
      <c r="E11" s="14"/>
      <c r="F11" s="107"/>
      <c r="G11" s="107"/>
      <c r="H11" s="28"/>
      <c r="K11" s="34" t="s">
        <v>18</v>
      </c>
      <c r="L11" s="35">
        <v>105600</v>
      </c>
      <c r="M11" s="36">
        <f>ROUND(L11/$L$5*2,1)/2</f>
        <v>55.25</v>
      </c>
      <c r="N11" s="8"/>
      <c r="O11" s="8"/>
      <c r="P11" s="8"/>
      <c r="Q11" s="8"/>
      <c r="R11" s="8"/>
      <c r="S11" s="8"/>
      <c r="T11" s="10"/>
    </row>
    <row r="12" spans="1:20" ht="15" x14ac:dyDescent="0.25">
      <c r="A12" s="20" t="s">
        <v>19</v>
      </c>
      <c r="B12" s="13"/>
      <c r="C12" s="13"/>
      <c r="D12" s="13"/>
      <c r="E12" s="14"/>
      <c r="F12" s="14"/>
      <c r="G12" s="14"/>
      <c r="H12" s="25"/>
      <c r="K12" s="34" t="s">
        <v>20</v>
      </c>
      <c r="L12" s="35">
        <v>84500</v>
      </c>
      <c r="M12" s="36">
        <f t="shared" ref="M12:M17" si="0">ROUND(L12/$L$5*2,1)/2</f>
        <v>44.2</v>
      </c>
      <c r="N12" s="8"/>
      <c r="O12" s="8"/>
      <c r="P12" s="8"/>
      <c r="Q12" s="8"/>
      <c r="R12" s="8"/>
      <c r="S12" s="8"/>
      <c r="T12" s="10"/>
    </row>
    <row r="13" spans="1:20" ht="73.5" x14ac:dyDescent="0.25">
      <c r="A13" s="37"/>
      <c r="B13" s="38" t="s">
        <v>21</v>
      </c>
      <c r="C13" s="39" t="s">
        <v>22</v>
      </c>
      <c r="D13" s="40" t="s">
        <v>63</v>
      </c>
      <c r="E13" s="93" t="s">
        <v>23</v>
      </c>
      <c r="F13" s="93" t="s">
        <v>24</v>
      </c>
      <c r="G13" s="93" t="s">
        <v>25</v>
      </c>
      <c r="H13" s="25"/>
      <c r="K13" s="34" t="s">
        <v>26</v>
      </c>
      <c r="L13" s="35">
        <v>56800</v>
      </c>
      <c r="M13" s="36">
        <f t="shared" si="0"/>
        <v>29.7</v>
      </c>
      <c r="N13" s="8"/>
      <c r="O13" s="8"/>
      <c r="P13" s="8"/>
      <c r="Q13" s="8"/>
      <c r="R13" s="8"/>
      <c r="S13" s="8"/>
      <c r="T13" s="10"/>
    </row>
    <row r="14" spans="1:20" ht="15" x14ac:dyDescent="0.25">
      <c r="A14" s="37"/>
      <c r="B14" s="41"/>
      <c r="C14" s="42"/>
      <c r="D14" s="90"/>
      <c r="E14" s="110"/>
      <c r="F14" s="91"/>
      <c r="G14" s="91"/>
      <c r="H14" s="43"/>
      <c r="K14" s="34" t="s">
        <v>27</v>
      </c>
      <c r="L14" s="35">
        <v>15400</v>
      </c>
      <c r="M14" s="36">
        <f t="shared" si="0"/>
        <v>8.0500000000000007</v>
      </c>
      <c r="N14" s="8"/>
      <c r="O14" s="8"/>
      <c r="P14" s="8"/>
      <c r="Q14" s="8"/>
      <c r="R14" s="8"/>
      <c r="S14" s="8"/>
      <c r="T14" s="10"/>
    </row>
    <row r="15" spans="1:20" ht="15" x14ac:dyDescent="0.25">
      <c r="A15" s="37"/>
      <c r="B15" s="41"/>
      <c r="C15" s="44"/>
      <c r="D15" s="90"/>
      <c r="E15" s="111"/>
      <c r="F15" s="91"/>
      <c r="G15" s="91"/>
      <c r="H15" s="25"/>
      <c r="I15" s="45"/>
      <c r="K15" s="34" t="s">
        <v>28</v>
      </c>
      <c r="L15" s="35">
        <v>84500</v>
      </c>
      <c r="M15" s="36">
        <f t="shared" si="0"/>
        <v>44.2</v>
      </c>
      <c r="N15" s="8"/>
      <c r="O15" s="8"/>
      <c r="P15" s="8"/>
      <c r="Q15" s="8"/>
      <c r="R15" s="8"/>
      <c r="S15" s="8"/>
      <c r="T15" s="10"/>
    </row>
    <row r="16" spans="1:20" ht="15" x14ac:dyDescent="0.25">
      <c r="A16" s="37"/>
      <c r="B16" s="41"/>
      <c r="C16" s="42"/>
      <c r="D16" s="90"/>
      <c r="E16" s="111"/>
      <c r="F16" s="91"/>
      <c r="G16" s="91"/>
      <c r="H16" s="25"/>
      <c r="I16" s="46"/>
      <c r="K16" s="34" t="s">
        <v>29</v>
      </c>
      <c r="L16" s="35">
        <v>61300</v>
      </c>
      <c r="M16" s="36">
        <f t="shared" si="0"/>
        <v>32.1</v>
      </c>
      <c r="N16" s="8"/>
      <c r="O16" s="8"/>
      <c r="P16" s="8"/>
      <c r="Q16" s="8"/>
      <c r="R16" s="8"/>
      <c r="S16" s="8"/>
      <c r="T16" s="10"/>
    </row>
    <row r="17" spans="1:20" ht="15" x14ac:dyDescent="0.25">
      <c r="A17" s="37"/>
      <c r="B17" s="41"/>
      <c r="C17" s="42"/>
      <c r="D17" s="90"/>
      <c r="E17" s="111"/>
      <c r="F17" s="91"/>
      <c r="G17" s="91"/>
      <c r="H17" s="25"/>
      <c r="I17" s="46"/>
      <c r="K17" s="47" t="s">
        <v>30</v>
      </c>
      <c r="L17" s="48">
        <v>61300</v>
      </c>
      <c r="M17" s="36">
        <f t="shared" si="0"/>
        <v>32.1</v>
      </c>
      <c r="N17" s="8"/>
      <c r="O17" s="8"/>
      <c r="P17" s="8"/>
      <c r="Q17" s="8"/>
      <c r="R17" s="8"/>
      <c r="S17" s="8"/>
      <c r="T17" s="10"/>
    </row>
    <row r="18" spans="1:20" ht="15" x14ac:dyDescent="0.25">
      <c r="A18" s="37"/>
      <c r="B18" s="41"/>
      <c r="C18" s="42"/>
      <c r="D18" s="90"/>
      <c r="E18" s="111"/>
      <c r="F18" s="91"/>
      <c r="G18" s="91"/>
      <c r="H18" s="25"/>
      <c r="I18" s="46"/>
      <c r="K18" s="8"/>
      <c r="L18" s="8"/>
      <c r="M18" s="8"/>
      <c r="N18" s="8"/>
      <c r="O18" s="8"/>
      <c r="P18" s="8"/>
      <c r="Q18" s="8"/>
      <c r="R18" s="8"/>
      <c r="S18" s="10"/>
    </row>
    <row r="19" spans="1:20" ht="15" x14ac:dyDescent="0.25">
      <c r="A19" s="37"/>
      <c r="B19" s="41"/>
      <c r="C19" s="42"/>
      <c r="D19" s="90"/>
      <c r="E19" s="111"/>
      <c r="F19" s="91"/>
      <c r="G19" s="91"/>
      <c r="H19" s="25"/>
      <c r="I19" s="46"/>
      <c r="K19" s="49" t="s">
        <v>31</v>
      </c>
      <c r="L19" s="50"/>
      <c r="M19" s="50"/>
      <c r="N19" s="50"/>
      <c r="O19" s="8"/>
      <c r="P19" s="8"/>
      <c r="Q19" s="8"/>
      <c r="R19" s="8"/>
      <c r="S19" s="10"/>
    </row>
    <row r="20" spans="1:20" ht="15" x14ac:dyDescent="0.25">
      <c r="A20" s="37"/>
      <c r="B20" s="41"/>
      <c r="C20" s="42"/>
      <c r="D20" s="90"/>
      <c r="E20" s="111"/>
      <c r="F20" s="91"/>
      <c r="G20" s="91"/>
      <c r="H20" s="25"/>
      <c r="I20" s="46"/>
      <c r="K20" s="31" t="s">
        <v>14</v>
      </c>
      <c r="L20" s="31" t="s">
        <v>32</v>
      </c>
      <c r="M20" s="31" t="s">
        <v>33</v>
      </c>
      <c r="N20" s="31" t="s">
        <v>34</v>
      </c>
      <c r="O20" s="8"/>
      <c r="P20" s="8"/>
      <c r="Q20" s="8"/>
      <c r="R20" s="8"/>
      <c r="S20" s="10"/>
    </row>
    <row r="21" spans="1:20" ht="15" x14ac:dyDescent="0.25">
      <c r="A21" s="37"/>
      <c r="B21" s="41"/>
      <c r="C21" s="42"/>
      <c r="D21" s="90"/>
      <c r="E21" s="111"/>
      <c r="F21" s="91"/>
      <c r="G21" s="91"/>
      <c r="H21" s="25"/>
      <c r="I21" s="46"/>
      <c r="K21" s="7" t="s">
        <v>35</v>
      </c>
      <c r="L21" s="7" t="s">
        <v>36</v>
      </c>
      <c r="M21" s="51">
        <v>0.05</v>
      </c>
      <c r="N21" s="52">
        <f>M21*$L$12</f>
        <v>4225</v>
      </c>
      <c r="O21" s="8"/>
      <c r="P21" s="8"/>
      <c r="Q21" s="8"/>
      <c r="R21" s="8"/>
      <c r="S21" s="10"/>
    </row>
    <row r="22" spans="1:20" ht="15" x14ac:dyDescent="0.25">
      <c r="A22" s="37"/>
      <c r="B22" s="41"/>
      <c r="C22" s="42"/>
      <c r="D22" s="90"/>
      <c r="E22" s="111"/>
      <c r="F22" s="91"/>
      <c r="G22" s="91"/>
      <c r="H22" s="25"/>
      <c r="I22" s="46"/>
      <c r="K22" s="53"/>
      <c r="L22" s="53"/>
      <c r="M22" s="54"/>
      <c r="N22" s="55"/>
      <c r="O22" s="8"/>
      <c r="P22" s="56"/>
      <c r="Q22" s="8"/>
      <c r="R22" s="8"/>
      <c r="S22" s="10"/>
    </row>
    <row r="23" spans="1:20" ht="15" x14ac:dyDescent="0.25">
      <c r="A23" s="37"/>
      <c r="B23" s="41"/>
      <c r="C23" s="42"/>
      <c r="D23" s="90"/>
      <c r="E23" s="112"/>
      <c r="F23" s="92"/>
      <c r="G23" s="92"/>
      <c r="H23" s="25"/>
      <c r="I23" s="46"/>
      <c r="K23" s="49" t="s">
        <v>37</v>
      </c>
      <c r="L23" s="50"/>
      <c r="M23" s="50"/>
      <c r="N23" s="50"/>
      <c r="O23" s="8"/>
      <c r="P23" s="8"/>
      <c r="Q23" s="8"/>
      <c r="R23" s="8"/>
      <c r="S23" s="10"/>
    </row>
    <row r="24" spans="1:20" ht="15.75" thickBot="1" x14ac:dyDescent="0.3">
      <c r="A24" s="37"/>
      <c r="B24" s="57"/>
      <c r="C24" s="89"/>
      <c r="D24" s="80" t="s">
        <v>38</v>
      </c>
      <c r="E24" s="94">
        <f>E14</f>
        <v>0</v>
      </c>
      <c r="F24" s="81">
        <f>SUM(F14:F23)</f>
        <v>0</v>
      </c>
      <c r="G24" s="94">
        <f>SUM(G14:G23)</f>
        <v>0</v>
      </c>
      <c r="H24" s="25"/>
      <c r="I24" s="46"/>
      <c r="K24" s="31" t="s">
        <v>14</v>
      </c>
      <c r="L24" s="31" t="s">
        <v>39</v>
      </c>
      <c r="M24" s="31" t="s">
        <v>40</v>
      </c>
      <c r="N24" s="31" t="s">
        <v>34</v>
      </c>
      <c r="O24" s="8"/>
      <c r="P24" s="8"/>
      <c r="Q24" s="8"/>
      <c r="R24" s="8"/>
      <c r="S24" s="10"/>
    </row>
    <row r="25" spans="1:20" ht="15.75" thickTop="1" x14ac:dyDescent="0.25">
      <c r="A25" s="97" t="s">
        <v>41</v>
      </c>
      <c r="B25" s="98"/>
      <c r="C25" s="58">
        <f>COUNTA(C14:C23)</f>
        <v>0</v>
      </c>
      <c r="D25" s="84"/>
      <c r="E25" s="84"/>
      <c r="F25" s="84"/>
      <c r="G25" s="84"/>
      <c r="H25" s="25"/>
      <c r="K25" s="7" t="s">
        <v>43</v>
      </c>
      <c r="L25" s="7" t="s">
        <v>44</v>
      </c>
      <c r="M25" s="7">
        <v>60</v>
      </c>
      <c r="N25" s="52">
        <f>$M$11*M25</f>
        <v>3315</v>
      </c>
      <c r="O25" s="8"/>
      <c r="P25" s="8"/>
      <c r="Q25" s="8"/>
      <c r="R25" s="8"/>
      <c r="S25" s="10"/>
    </row>
    <row r="26" spans="1:20" ht="15" x14ac:dyDescent="0.25">
      <c r="A26" s="87" t="s">
        <v>65</v>
      </c>
      <c r="B26" s="83"/>
      <c r="C26" s="13"/>
      <c r="D26" s="58">
        <f>COUNTIF(D14:D23,"ja")</f>
        <v>0</v>
      </c>
      <c r="E26" s="86">
        <f>E24</f>
        <v>0</v>
      </c>
      <c r="F26" s="85">
        <f>SUMIFS(F14:F23,D14:D23,"ja")</f>
        <v>0</v>
      </c>
      <c r="G26" s="85">
        <f>SUMIFS(G14:G23,D14:D23,"ja")</f>
        <v>0</v>
      </c>
      <c r="H26" s="25"/>
      <c r="K26" s="7"/>
      <c r="L26" s="7"/>
      <c r="M26" s="7"/>
      <c r="N26" s="52"/>
      <c r="O26" s="8"/>
      <c r="P26" s="8"/>
      <c r="Q26" s="8"/>
      <c r="R26" s="8"/>
      <c r="S26" s="10"/>
    </row>
    <row r="27" spans="1:20" ht="14.25" customHeight="1" x14ac:dyDescent="0.2">
      <c r="A27" s="59"/>
      <c r="B27" s="60"/>
      <c r="C27" s="60"/>
      <c r="D27" s="60"/>
      <c r="E27" s="84"/>
      <c r="F27" s="84"/>
      <c r="G27" s="84"/>
      <c r="H27" s="25"/>
      <c r="K27" s="7" t="s">
        <v>35</v>
      </c>
      <c r="L27" s="7">
        <v>0</v>
      </c>
      <c r="M27" s="7">
        <v>0</v>
      </c>
      <c r="N27" s="52">
        <f>$M$12*M27</f>
        <v>0</v>
      </c>
      <c r="O27" s="8"/>
      <c r="P27" s="8"/>
      <c r="Q27" s="8"/>
      <c r="R27" s="8"/>
      <c r="S27" s="10"/>
    </row>
    <row r="28" spans="1:20" ht="15" customHeight="1" x14ac:dyDescent="0.2">
      <c r="A28" s="99" t="s">
        <v>42</v>
      </c>
      <c r="B28" s="100"/>
      <c r="C28" s="100"/>
      <c r="D28" s="100"/>
      <c r="E28" s="100"/>
      <c r="F28" s="100"/>
      <c r="G28" s="100"/>
      <c r="H28" s="25"/>
      <c r="K28" s="7" t="s">
        <v>45</v>
      </c>
      <c r="L28" s="7">
        <v>0</v>
      </c>
      <c r="M28" s="7">
        <v>0</v>
      </c>
      <c r="N28" s="52">
        <f>$M$14*M28</f>
        <v>0</v>
      </c>
      <c r="O28" s="8"/>
      <c r="P28" s="8"/>
      <c r="Q28" s="8"/>
      <c r="R28" s="8"/>
      <c r="S28" s="10"/>
    </row>
    <row r="29" spans="1:20" x14ac:dyDescent="0.2">
      <c r="A29" s="108" t="s">
        <v>46</v>
      </c>
      <c r="B29" s="109"/>
      <c r="C29" s="109"/>
      <c r="D29" s="109"/>
      <c r="E29" s="109"/>
      <c r="F29" s="109"/>
      <c r="G29" s="109"/>
      <c r="H29" s="62"/>
      <c r="K29" s="8"/>
      <c r="L29" s="8"/>
      <c r="M29" s="8"/>
      <c r="N29" s="8"/>
      <c r="O29" s="8"/>
      <c r="P29" s="8"/>
      <c r="Q29" s="8"/>
      <c r="R29" s="8"/>
      <c r="S29" s="10"/>
    </row>
    <row r="30" spans="1:20" x14ac:dyDescent="0.2">
      <c r="A30" s="108"/>
      <c r="B30" s="109"/>
      <c r="C30" s="109"/>
      <c r="D30" s="109"/>
      <c r="E30" s="109"/>
      <c r="F30" s="109"/>
      <c r="G30" s="109"/>
      <c r="H30" s="62"/>
      <c r="K30" s="49" t="s">
        <v>47</v>
      </c>
      <c r="L30" s="50"/>
      <c r="M30" s="50"/>
      <c r="N30" s="50"/>
      <c r="O30" s="8"/>
      <c r="P30" s="8"/>
      <c r="Q30" s="8"/>
      <c r="R30" s="8"/>
      <c r="S30" s="10"/>
    </row>
    <row r="31" spans="1:20" x14ac:dyDescent="0.2">
      <c r="A31" s="63"/>
      <c r="B31" s="64"/>
      <c r="C31" s="64"/>
      <c r="D31" s="64"/>
      <c r="E31" s="64"/>
      <c r="F31" s="64"/>
      <c r="G31" s="64"/>
      <c r="H31" s="62"/>
      <c r="K31" s="31" t="s">
        <v>14</v>
      </c>
      <c r="L31" s="31" t="s">
        <v>39</v>
      </c>
      <c r="M31" s="31" t="s">
        <v>40</v>
      </c>
      <c r="N31" s="31" t="s">
        <v>34</v>
      </c>
      <c r="O31" s="8"/>
      <c r="P31" s="8"/>
      <c r="Q31" s="8"/>
      <c r="R31" s="8"/>
      <c r="S31" s="10"/>
    </row>
    <row r="32" spans="1:20" ht="14.25" customHeight="1" x14ac:dyDescent="0.2">
      <c r="A32" s="88"/>
      <c r="B32" s="89"/>
      <c r="C32" s="89"/>
      <c r="D32" s="89"/>
      <c r="E32" s="65" t="s">
        <v>2</v>
      </c>
      <c r="F32" s="66" t="s">
        <v>7</v>
      </c>
      <c r="G32" s="66" t="s">
        <v>10</v>
      </c>
      <c r="H32" s="67"/>
      <c r="K32" s="7" t="s">
        <v>43</v>
      </c>
      <c r="L32" s="7" t="s">
        <v>48</v>
      </c>
      <c r="M32" s="7">
        <v>54</v>
      </c>
      <c r="N32" s="52">
        <f>$M$11*M32</f>
        <v>2983.5</v>
      </c>
      <c r="O32" s="8"/>
      <c r="P32" s="8"/>
      <c r="Q32" s="8"/>
      <c r="R32" s="8"/>
      <c r="S32" s="10"/>
    </row>
    <row r="33" spans="1:20" x14ac:dyDescent="0.2">
      <c r="A33" s="68" t="s">
        <v>31</v>
      </c>
      <c r="B33" s="69"/>
      <c r="C33" s="89"/>
      <c r="D33" s="89"/>
      <c r="E33" s="70" t="s">
        <v>49</v>
      </c>
      <c r="F33" s="70" t="s">
        <v>49</v>
      </c>
      <c r="G33" s="70" t="s">
        <v>49</v>
      </c>
      <c r="H33" s="67"/>
      <c r="K33" s="7" t="s">
        <v>35</v>
      </c>
      <c r="L33" s="7" t="s">
        <v>50</v>
      </c>
      <c r="M33" s="7">
        <v>30</v>
      </c>
      <c r="N33" s="52">
        <f>$M$12*M33</f>
        <v>1326</v>
      </c>
      <c r="O33" s="8"/>
      <c r="P33" s="8"/>
      <c r="Q33" s="8"/>
      <c r="R33" s="8"/>
      <c r="S33" s="10"/>
    </row>
    <row r="34" spans="1:20" x14ac:dyDescent="0.2">
      <c r="A34" s="68" t="s">
        <v>43</v>
      </c>
      <c r="B34" s="69"/>
      <c r="C34" s="89"/>
      <c r="D34" s="89"/>
      <c r="E34" s="89" t="s">
        <v>51</v>
      </c>
      <c r="F34" s="61" t="s">
        <v>52</v>
      </c>
      <c r="G34" s="61" t="s">
        <v>53</v>
      </c>
      <c r="H34" s="67"/>
      <c r="K34" s="7" t="s">
        <v>45</v>
      </c>
      <c r="L34" s="7" t="s">
        <v>50</v>
      </c>
      <c r="M34" s="7">
        <v>30</v>
      </c>
      <c r="N34" s="52">
        <f>$M$14*M34</f>
        <v>241.50000000000003</v>
      </c>
      <c r="O34" s="8"/>
      <c r="P34" s="8"/>
      <c r="Q34" s="8"/>
      <c r="R34" s="8"/>
      <c r="S34" s="8"/>
      <c r="T34" s="10"/>
    </row>
    <row r="35" spans="1:20" x14ac:dyDescent="0.2">
      <c r="A35" s="68" t="s">
        <v>35</v>
      </c>
      <c r="B35" s="69"/>
      <c r="C35" s="89"/>
      <c r="D35" s="89"/>
      <c r="E35" s="89" t="s">
        <v>54</v>
      </c>
      <c r="F35" s="61" t="s">
        <v>55</v>
      </c>
      <c r="G35" s="61" t="s">
        <v>55</v>
      </c>
      <c r="H35" s="67"/>
      <c r="K35" s="8"/>
      <c r="L35" s="8"/>
      <c r="M35" s="8"/>
      <c r="N35" s="8"/>
      <c r="O35" s="8"/>
      <c r="P35" s="8"/>
      <c r="Q35" s="8"/>
      <c r="R35" s="8"/>
      <c r="S35" s="8"/>
      <c r="T35" s="10"/>
    </row>
    <row r="36" spans="1:20" x14ac:dyDescent="0.2">
      <c r="A36" s="68" t="s">
        <v>45</v>
      </c>
      <c r="B36" s="69"/>
      <c r="C36" s="89"/>
      <c r="D36" s="89"/>
      <c r="E36" s="89" t="s">
        <v>54</v>
      </c>
      <c r="F36" s="61" t="s">
        <v>55</v>
      </c>
      <c r="G36" s="61" t="s">
        <v>55</v>
      </c>
      <c r="H36" s="67"/>
      <c r="K36" s="49" t="s">
        <v>56</v>
      </c>
      <c r="L36" s="50"/>
      <c r="M36" s="50"/>
      <c r="N36" s="50"/>
      <c r="O36" s="8"/>
      <c r="P36" s="8"/>
      <c r="Q36" s="8"/>
      <c r="R36" s="8"/>
      <c r="S36" s="8"/>
      <c r="T36" s="10"/>
    </row>
    <row r="37" spans="1:20" x14ac:dyDescent="0.2">
      <c r="A37" s="26"/>
      <c r="B37" s="14"/>
      <c r="C37" s="14"/>
      <c r="D37" s="14"/>
      <c r="E37" s="14"/>
      <c r="F37" s="14"/>
      <c r="G37" s="14"/>
      <c r="H37" s="25"/>
      <c r="K37" s="31"/>
      <c r="L37" s="31"/>
      <c r="M37" s="31"/>
      <c r="N37" s="31"/>
      <c r="O37" s="8"/>
      <c r="P37" s="8"/>
      <c r="Q37" s="8"/>
      <c r="R37" s="8"/>
      <c r="S37" s="8"/>
      <c r="T37" s="10"/>
    </row>
    <row r="38" spans="1:20" ht="15" x14ac:dyDescent="0.25">
      <c r="A38" s="20" t="s">
        <v>57</v>
      </c>
      <c r="B38" s="13"/>
      <c r="C38" s="13"/>
      <c r="D38" s="13"/>
      <c r="E38" s="14"/>
      <c r="F38" s="14"/>
      <c r="G38" s="14"/>
      <c r="H38" s="25"/>
      <c r="K38" s="31"/>
      <c r="L38" s="31"/>
      <c r="M38" s="31"/>
      <c r="N38" s="31"/>
      <c r="O38" s="8"/>
      <c r="P38" s="8"/>
      <c r="Q38" s="8"/>
      <c r="R38" s="8"/>
      <c r="S38" s="8"/>
      <c r="T38" s="10"/>
    </row>
    <row r="39" spans="1:20" ht="14.25" customHeight="1" x14ac:dyDescent="0.2">
      <c r="A39" s="26"/>
      <c r="B39" s="14"/>
      <c r="C39" s="14"/>
      <c r="D39" s="14"/>
      <c r="E39" s="65" t="s">
        <v>71</v>
      </c>
      <c r="F39" s="65" t="s">
        <v>72</v>
      </c>
      <c r="G39" s="71" t="s">
        <v>73</v>
      </c>
      <c r="H39" s="25"/>
      <c r="K39" s="7" t="s">
        <v>43</v>
      </c>
      <c r="L39" s="72" t="s">
        <v>58</v>
      </c>
      <c r="M39" s="7">
        <v>30</v>
      </c>
      <c r="N39" s="52">
        <f>$M$11*M39</f>
        <v>1657.5</v>
      </c>
      <c r="O39" s="8"/>
      <c r="P39" s="8"/>
      <c r="Q39" s="8"/>
      <c r="R39" s="8"/>
      <c r="S39" s="8"/>
      <c r="T39" s="10"/>
    </row>
    <row r="40" spans="1:20" ht="14.25" customHeight="1" x14ac:dyDescent="0.2">
      <c r="A40" s="26" t="s">
        <v>31</v>
      </c>
      <c r="B40" s="14"/>
      <c r="C40" s="14"/>
      <c r="D40" s="14"/>
      <c r="E40" s="73">
        <f>IF($E$10="Modul A",$C$25*$N$21,0)</f>
        <v>0</v>
      </c>
      <c r="F40" s="73">
        <f>IF($E$10="Modul B",$C$25*$N$21,0)</f>
        <v>0</v>
      </c>
      <c r="G40" s="73">
        <f>IF($E$10="Modul C",$C$25*$N$21,0)*2</f>
        <v>0</v>
      </c>
      <c r="H40" s="25"/>
      <c r="K40" s="7" t="s">
        <v>35</v>
      </c>
      <c r="L40" s="7" t="s">
        <v>50</v>
      </c>
      <c r="M40" s="7">
        <v>30</v>
      </c>
      <c r="N40" s="52">
        <f>$M$12*M40</f>
        <v>1326</v>
      </c>
      <c r="O40" s="8"/>
      <c r="P40" s="8"/>
      <c r="Q40" s="8"/>
      <c r="R40" s="8"/>
      <c r="S40" s="8"/>
      <c r="T40" s="10"/>
    </row>
    <row r="41" spans="1:20" x14ac:dyDescent="0.2">
      <c r="A41" s="26" t="s">
        <v>59</v>
      </c>
      <c r="B41" s="14"/>
      <c r="C41" s="14"/>
      <c r="D41" s="14"/>
      <c r="E41" s="73">
        <f>IF(E10="Modul A",L1,0)</f>
        <v>0</v>
      </c>
      <c r="F41" s="73">
        <f>IF(E10="Modul B",L2*D26,0)</f>
        <v>0</v>
      </c>
      <c r="G41" s="73">
        <f>IF(E10="Modul C",L3,0)</f>
        <v>0</v>
      </c>
      <c r="H41" s="25"/>
      <c r="K41" s="7" t="s">
        <v>45</v>
      </c>
      <c r="L41" s="7" t="s">
        <v>50</v>
      </c>
      <c r="M41" s="7">
        <v>30</v>
      </c>
      <c r="N41" s="52">
        <f>$M$14*M41</f>
        <v>241.50000000000003</v>
      </c>
      <c r="O41" s="10"/>
      <c r="P41" s="10"/>
      <c r="Q41" s="10"/>
      <c r="R41" s="10"/>
      <c r="S41" s="10"/>
      <c r="T41" s="10"/>
    </row>
    <row r="42" spans="1:20" x14ac:dyDescent="0.2">
      <c r="A42" s="26" t="s">
        <v>66</v>
      </c>
      <c r="B42" s="14"/>
      <c r="C42" s="14"/>
      <c r="D42" s="14"/>
      <c r="E42" s="73">
        <f>IF(E10="Modul A",N25,0)</f>
        <v>0</v>
      </c>
      <c r="F42" s="73">
        <f>IF(E10="Modul B",N32,0)</f>
        <v>0</v>
      </c>
      <c r="G42" s="73">
        <f>IF(E10="Modul C",N39,0)*2</f>
        <v>0</v>
      </c>
      <c r="H42" s="25"/>
      <c r="K42" s="53"/>
      <c r="L42" s="53"/>
      <c r="M42" s="53"/>
      <c r="N42" s="55"/>
      <c r="O42" s="10"/>
      <c r="P42" s="10"/>
      <c r="Q42" s="10"/>
      <c r="R42" s="10"/>
      <c r="S42" s="10"/>
      <c r="T42" s="10"/>
    </row>
    <row r="43" spans="1:20" x14ac:dyDescent="0.2">
      <c r="A43" s="26" t="s">
        <v>67</v>
      </c>
      <c r="B43" s="14"/>
      <c r="C43" s="14"/>
      <c r="D43" s="14"/>
      <c r="E43" s="73">
        <f>IF(E10="Modul A",N27,0)</f>
        <v>0</v>
      </c>
      <c r="F43" s="73">
        <f>IF(E10="Modul B",N33*F26,0)</f>
        <v>0</v>
      </c>
      <c r="G43" s="73">
        <f>IF(E10="Modul C",N40*F24,0)*2</f>
        <v>0</v>
      </c>
      <c r="H43" s="25"/>
      <c r="K43" s="53"/>
      <c r="L43" s="53"/>
      <c r="M43" s="53"/>
      <c r="N43" s="55"/>
      <c r="O43" s="10"/>
      <c r="P43" s="10"/>
      <c r="Q43" s="10"/>
      <c r="R43" s="10"/>
      <c r="S43" s="10"/>
      <c r="T43" s="10"/>
    </row>
    <row r="44" spans="1:20" x14ac:dyDescent="0.2">
      <c r="A44" s="26" t="s">
        <v>68</v>
      </c>
      <c r="B44" s="14"/>
      <c r="C44" s="14"/>
      <c r="D44" s="74"/>
      <c r="E44" s="75">
        <f>IF(E10="Modul A",N28,0)</f>
        <v>0</v>
      </c>
      <c r="F44" s="75">
        <f>IF(E10="Modul B",N34*G26,0)</f>
        <v>0</v>
      </c>
      <c r="G44" s="75">
        <f>IF(E10="Modul C",N41*G24,0)*2</f>
        <v>0</v>
      </c>
      <c r="H44" s="25"/>
      <c r="K44" s="53"/>
      <c r="L44" s="53"/>
      <c r="M44" s="53"/>
      <c r="N44" s="55"/>
      <c r="O44" s="10"/>
      <c r="P44" s="10"/>
      <c r="Q44" s="10"/>
      <c r="R44" s="10"/>
      <c r="S44" s="10"/>
      <c r="T44" s="10"/>
    </row>
    <row r="45" spans="1:20" ht="15.75" thickBot="1" x14ac:dyDescent="0.3">
      <c r="A45" s="95" t="s">
        <v>70</v>
      </c>
      <c r="B45" s="96"/>
      <c r="C45" s="96"/>
      <c r="D45" s="96"/>
      <c r="E45" s="82">
        <f>SUM(E40:E44)</f>
        <v>0</v>
      </c>
      <c r="F45" s="82">
        <f>SUM(F40:F44)</f>
        <v>0</v>
      </c>
      <c r="G45" s="82">
        <f t="shared" ref="G45" si="1">SUM(G40:G44)</f>
        <v>0</v>
      </c>
      <c r="H45" s="25"/>
      <c r="K45" s="53"/>
      <c r="L45" s="53"/>
      <c r="M45" s="53"/>
      <c r="N45" s="55"/>
      <c r="O45" s="10"/>
      <c r="P45" s="10"/>
      <c r="Q45" s="10"/>
      <c r="R45" s="10"/>
      <c r="S45" s="10"/>
      <c r="T45" s="10"/>
    </row>
    <row r="46" spans="1:20" ht="15.75" thickTop="1" thickBot="1" x14ac:dyDescent="0.25">
      <c r="A46" s="76"/>
      <c r="B46" s="77"/>
      <c r="C46" s="77"/>
      <c r="D46" s="77"/>
      <c r="E46" s="77"/>
      <c r="F46" s="77"/>
      <c r="G46" s="77"/>
      <c r="H46" s="78"/>
      <c r="K46" s="8"/>
      <c r="L46" s="8"/>
      <c r="M46" s="8"/>
      <c r="N46" s="8"/>
      <c r="O46" s="10"/>
      <c r="P46" s="10"/>
      <c r="Q46" s="10"/>
      <c r="R46" s="10"/>
      <c r="S46" s="10"/>
      <c r="T46" s="10"/>
    </row>
    <row r="47" spans="1:20" x14ac:dyDescent="0.2">
      <c r="H47" s="79"/>
      <c r="K47" s="8"/>
      <c r="L47" s="8"/>
      <c r="M47" s="8"/>
      <c r="N47" s="8"/>
      <c r="O47" s="10"/>
      <c r="P47" s="10"/>
      <c r="Q47" s="10"/>
      <c r="R47" s="10"/>
      <c r="S47" s="10"/>
      <c r="T47" s="10"/>
    </row>
    <row r="48" spans="1:20" x14ac:dyDescent="0.2">
      <c r="H48" s="79"/>
      <c r="K48" s="8"/>
      <c r="L48" s="8"/>
      <c r="M48" s="8"/>
      <c r="N48" s="10"/>
    </row>
    <row r="49" spans="8:14" x14ac:dyDescent="0.2">
      <c r="H49" s="79"/>
      <c r="K49" s="10"/>
      <c r="L49" s="10"/>
      <c r="M49" s="10"/>
      <c r="N49" s="10"/>
    </row>
    <row r="50" spans="8:14" x14ac:dyDescent="0.2">
      <c r="H50" s="79"/>
      <c r="K50" s="10"/>
      <c r="L50" s="10"/>
      <c r="M50" s="10"/>
      <c r="N50" s="10"/>
    </row>
    <row r="51" spans="8:14" x14ac:dyDescent="0.2">
      <c r="H51" s="79"/>
      <c r="K51" s="10"/>
      <c r="L51" s="10"/>
      <c r="M51" s="10"/>
      <c r="N51" s="10"/>
    </row>
    <row r="52" spans="8:14" x14ac:dyDescent="0.2">
      <c r="H52" s="79"/>
      <c r="K52" s="10"/>
      <c r="L52" s="10"/>
      <c r="M52" s="10"/>
      <c r="N52" s="10"/>
    </row>
    <row r="53" spans="8:14" x14ac:dyDescent="0.2">
      <c r="H53" s="79"/>
      <c r="K53" s="10"/>
      <c r="L53" s="10"/>
      <c r="M53" s="10"/>
      <c r="N53" s="10"/>
    </row>
    <row r="54" spans="8:14" x14ac:dyDescent="0.2">
      <c r="H54" s="79"/>
      <c r="K54" s="10"/>
      <c r="L54" s="10"/>
      <c r="M54" s="10"/>
      <c r="N54" s="10"/>
    </row>
    <row r="55" spans="8:14" x14ac:dyDescent="0.2">
      <c r="H55" s="79"/>
      <c r="K55" s="10"/>
      <c r="L55" s="10"/>
      <c r="M55" s="10"/>
      <c r="N55" s="10"/>
    </row>
    <row r="56" spans="8:14" x14ac:dyDescent="0.2">
      <c r="H56" s="79"/>
      <c r="K56" s="10"/>
      <c r="L56" s="10"/>
      <c r="M56" s="10"/>
    </row>
    <row r="57" spans="8:14" x14ac:dyDescent="0.2">
      <c r="H57" s="79"/>
    </row>
    <row r="58" spans="8:14" x14ac:dyDescent="0.2">
      <c r="H58" s="79"/>
    </row>
    <row r="59" spans="8:14" x14ac:dyDescent="0.2">
      <c r="H59" s="79"/>
    </row>
    <row r="60" spans="8:14" x14ac:dyDescent="0.2">
      <c r="H60" s="79"/>
    </row>
    <row r="61" spans="8:14" x14ac:dyDescent="0.2">
      <c r="H61" s="79"/>
    </row>
    <row r="62" spans="8:14" x14ac:dyDescent="0.2">
      <c r="H62" s="79"/>
    </row>
    <row r="63" spans="8:14" x14ac:dyDescent="0.2">
      <c r="H63" s="79"/>
    </row>
    <row r="64" spans="8:14" x14ac:dyDescent="0.2">
      <c r="H64" s="79"/>
    </row>
    <row r="65" spans="8:8" x14ac:dyDescent="0.2">
      <c r="H65" s="79"/>
    </row>
    <row r="66" spans="8:8" x14ac:dyDescent="0.2">
      <c r="H66" s="79"/>
    </row>
  </sheetData>
  <sheetProtection algorithmName="SHA-512" hashValue="b/Jjz9JSPqY3s5W9kEoFp9yIjTcgZ//7z6bVf4QlepRQ/rQQDDtIuWFbrd8qUwIRccKVu0FrPj45nozy6I1kjA==" saltValue="ifmKgFZXl9C3NfuWnPCB+w==" spinCount="100000" sheet="1" objects="1" scenarios="1"/>
  <mergeCells count="9">
    <mergeCell ref="A45:D45"/>
    <mergeCell ref="A25:B25"/>
    <mergeCell ref="A28:G28"/>
    <mergeCell ref="C8:E8"/>
    <mergeCell ref="A2:H2"/>
    <mergeCell ref="C7:E7"/>
    <mergeCell ref="F9:G11"/>
    <mergeCell ref="A29:G30"/>
    <mergeCell ref="E14:E23"/>
  </mergeCells>
  <conditionalFormatting sqref="D13">
    <cfRule type="expression" dxfId="5" priority="7">
      <formula>IF($E$10="Modul B",TRUE,flasch)</formula>
    </cfRule>
  </conditionalFormatting>
  <conditionalFormatting sqref="D14:D23">
    <cfRule type="expression" dxfId="4" priority="6">
      <formula>IF($E$10="Modul B",TRUE,flasch)</formula>
    </cfRule>
  </conditionalFormatting>
  <conditionalFormatting sqref="F13">
    <cfRule type="expression" dxfId="3" priority="5">
      <formula>IF($E$10="Modul B",TRUE,flasch)</formula>
    </cfRule>
  </conditionalFormatting>
  <conditionalFormatting sqref="G13">
    <cfRule type="expression" dxfId="2" priority="4">
      <formula>IF($E$10="Modul B",TRUE,flasch)</formula>
    </cfRule>
  </conditionalFormatting>
  <conditionalFormatting sqref="F14:G23">
    <cfRule type="expression" dxfId="1" priority="8">
      <formula>IF($D14="ja",TRUE,flasch)</formula>
    </cfRule>
  </conditionalFormatting>
  <conditionalFormatting sqref="E13">
    <cfRule type="expression" dxfId="0" priority="3">
      <formula>IF($E$10="Modul B",TRUE,flasch)</formula>
    </cfRule>
  </conditionalFormatting>
  <dataValidations count="2">
    <dataValidation type="list" allowBlank="1" showInputMessage="1" showErrorMessage="1" sqref="D14:D23">
      <formula1>$P$1:$P$2</formula1>
    </dataValidation>
    <dataValidation type="list" allowBlank="1" showInputMessage="1" showErrorMessage="1" sqref="E9:E10">
      <formula1>$Q$1:$Q$3</formula1>
    </dataValidation>
  </dataValidations>
  <pageMargins left="0.70866141732283472" right="0.70866141732283472" top="0.87648809523809523" bottom="0.78740157480314965" header="0.31496062992125984" footer="0.31496062992125984"/>
  <pageSetup paperSize="9" scale="65" orientation="landscape" r:id="rId1"/>
  <headerFooter>
    <oddHeader>&amp;L&amp;G</oddHeader>
  </headerFooter>
  <ignoredErrors>
    <ignoredError sqref="F24" unlockedFormula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014A3-0CE9-4689-A067-60C0F1FA18D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486419-7761-4801-BF42-1D4D3AF75B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A7120F-484A-4CE2-A05A-AE92C62B4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Qualitätsmanagement</vt:lpstr>
      <vt:lpstr>Qualitätsmanagement!Druckbereich</vt:lpstr>
    </vt:vector>
  </TitlesOfParts>
  <Company>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Foscan (sozfoi)</dc:creator>
  <cp:lastModifiedBy>Sarah Bühler (sozczh)</cp:lastModifiedBy>
  <cp:lastPrinted>2023-08-10T08:17:30Z</cp:lastPrinted>
  <dcterms:created xsi:type="dcterms:W3CDTF">2023-03-29T07:34:14Z</dcterms:created>
  <dcterms:modified xsi:type="dcterms:W3CDTF">2023-08-10T08:47:02Z</dcterms:modified>
</cp:coreProperties>
</file>