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tazpra\Desktop\FAQ und PP-Berechnung\"/>
    </mc:Choice>
  </mc:AlternateContent>
  <xr:revisionPtr revIDLastSave="0" documentId="13_ncr:1_{288C57F3-161F-4628-898F-2A76A10B2190}" xr6:coauthVersionLast="47" xr6:coauthVersionMax="47" xr10:uidLastSave="{00000000-0000-0000-0000-000000000000}"/>
  <bookViews>
    <workbookView xWindow="-120" yWindow="-120" windowWidth="29040" windowHeight="17640" xr2:uid="{00000000-000D-0000-FFFF-FFFF00000000}"/>
  </bookViews>
  <sheets>
    <sheet name="Parkplatzberechnung" sheetId="6"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6" l="1"/>
  <c r="H12" i="6"/>
  <c r="K21" i="6"/>
  <c r="U21" i="6"/>
  <c r="K24" i="6"/>
  <c r="U24" i="6"/>
  <c r="K13" i="6"/>
  <c r="U13" i="6"/>
  <c r="K16" i="6"/>
  <c r="U16" i="6"/>
  <c r="K17" i="6"/>
  <c r="U17" i="6"/>
  <c r="K18" i="6"/>
  <c r="U18" i="6"/>
  <c r="K19" i="6"/>
  <c r="U19" i="6"/>
  <c r="K22" i="6"/>
  <c r="U22" i="6"/>
  <c r="U26" i="6"/>
  <c r="U27" i="6"/>
  <c r="S21" i="6"/>
  <c r="T21" i="6"/>
  <c r="S13" i="6"/>
  <c r="T13" i="6"/>
  <c r="S16" i="6"/>
  <c r="T16" i="6"/>
  <c r="S17" i="6"/>
  <c r="T17" i="6"/>
  <c r="S18" i="6"/>
  <c r="T18" i="6"/>
  <c r="S19" i="6"/>
  <c r="T19" i="6"/>
  <c r="S22" i="6"/>
  <c r="T22" i="6"/>
  <c r="S25" i="6"/>
  <c r="T25" i="6"/>
  <c r="T26" i="6"/>
  <c r="T27" i="6"/>
  <c r="H24" i="6"/>
  <c r="Q24" i="6"/>
  <c r="H22" i="6"/>
  <c r="Q22" i="6"/>
  <c r="H21" i="6"/>
  <c r="Q21" i="6"/>
  <c r="H19" i="6"/>
  <c r="Q19" i="6"/>
  <c r="H18" i="6"/>
  <c r="Q18" i="6"/>
  <c r="H17" i="6"/>
  <c r="Q17" i="6"/>
  <c r="S26" i="6"/>
  <c r="S27" i="6"/>
  <c r="H13" i="6"/>
  <c r="Q13" i="6"/>
  <c r="H16" i="6"/>
  <c r="Q16" i="6"/>
  <c r="Q26" i="6"/>
  <c r="Q27" i="6"/>
  <c r="O21" i="6"/>
  <c r="P21" i="6"/>
  <c r="O13" i="6"/>
  <c r="P13" i="6"/>
  <c r="O16" i="6"/>
  <c r="P16" i="6"/>
  <c r="O17" i="6"/>
  <c r="P17" i="6"/>
  <c r="O18" i="6"/>
  <c r="P18" i="6"/>
  <c r="O19" i="6"/>
  <c r="P19" i="6"/>
  <c r="O22" i="6"/>
  <c r="P22" i="6"/>
  <c r="O25" i="6"/>
  <c r="P25" i="6"/>
  <c r="P26" i="6"/>
  <c r="P27" i="6"/>
  <c r="O26" i="6"/>
  <c r="O27" i="6"/>
  <c r="G17" i="6"/>
  <c r="I12" i="6"/>
  <c r="M5" i="6"/>
  <c r="M12" i="6"/>
  <c r="M13" i="6"/>
  <c r="M15" i="6"/>
  <c r="M16" i="6"/>
  <c r="M17" i="6"/>
  <c r="M18" i="6"/>
  <c r="M19" i="6"/>
  <c r="M21" i="6"/>
  <c r="M22" i="6"/>
  <c r="M24" i="6"/>
  <c r="M26" i="6"/>
  <c r="M27" i="6"/>
  <c r="L13" i="6"/>
  <c r="L16" i="6"/>
  <c r="L17" i="6"/>
  <c r="L18" i="6"/>
  <c r="L19" i="6"/>
  <c r="L21" i="6"/>
  <c r="L22" i="6"/>
  <c r="L24" i="6"/>
  <c r="L26" i="6"/>
  <c r="L27" i="6"/>
  <c r="K26" i="6"/>
  <c r="K27" i="6"/>
  <c r="I13" i="6"/>
  <c r="I16" i="6"/>
  <c r="I17" i="6"/>
  <c r="I18" i="6"/>
  <c r="I19" i="6"/>
  <c r="I21" i="6"/>
  <c r="I22" i="6"/>
  <c r="I24" i="6"/>
  <c r="I26" i="6"/>
  <c r="I27" i="6"/>
  <c r="H26" i="6"/>
  <c r="H27" i="6"/>
  <c r="G24" i="6"/>
  <c r="G22" i="6"/>
  <c r="G21" i="6"/>
  <c r="G19" i="6"/>
  <c r="G18" i="6"/>
  <c r="G16" i="6"/>
  <c r="M14" i="6"/>
  <c r="G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Profos Andreas (TAZ)</author>
  </authors>
  <commentList>
    <comment ref="B5" authorId="0" shapeId="0" xr:uid="{00000000-0006-0000-0000-000001000000}">
      <text>
        <r>
          <rPr>
            <sz val="9"/>
            <color indexed="81"/>
            <rFont val="Segoe UI"/>
            <family val="2"/>
          </rPr>
          <t xml:space="preserve">Die Stadt Zürich ist in Reduktionsgebiete A, B, C, D und E (übriges Gebiet) unterteilt. In welchem Reduktionsgebiet Ihre Parzelle liegt finden Sie unter nebenstehendem Link.
</t>
        </r>
      </text>
    </comment>
    <comment ref="D10" authorId="0" shapeId="0" xr:uid="{00000000-0006-0000-0000-000002000000}">
      <text>
        <r>
          <rPr>
            <sz val="9"/>
            <color indexed="81"/>
            <rFont val="Segoe UI"/>
            <family val="2"/>
          </rPr>
          <t>Geschossfläche</t>
        </r>
        <r>
          <rPr>
            <b/>
            <sz val="9"/>
            <color indexed="81"/>
            <rFont val="Segoe UI"/>
            <family val="2"/>
          </rPr>
          <t xml:space="preserve"> vor</t>
        </r>
        <r>
          <rPr>
            <sz val="9"/>
            <color indexed="81"/>
            <rFont val="Segoe UI"/>
            <family val="2"/>
          </rPr>
          <t xml:space="preserve"> </t>
        </r>
        <r>
          <rPr>
            <b/>
            <sz val="9"/>
            <color indexed="81"/>
            <rFont val="Segoe UI"/>
            <family val="2"/>
          </rPr>
          <t>Umbau</t>
        </r>
        <r>
          <rPr>
            <sz val="9"/>
            <color indexed="81"/>
            <rFont val="Segoe UI"/>
            <family val="2"/>
          </rPr>
          <t xml:space="preserve"> oder </t>
        </r>
        <r>
          <rPr>
            <b/>
            <sz val="9"/>
            <color indexed="81"/>
            <rFont val="Segoe UI"/>
            <family val="2"/>
          </rPr>
          <t>Umnutzung</t>
        </r>
        <r>
          <rPr>
            <sz val="9"/>
            <color indexed="81"/>
            <rFont val="Segoe UI"/>
            <family val="2"/>
          </rPr>
          <t xml:space="preserve">
</t>
        </r>
      </text>
    </comment>
    <comment ref="E10" authorId="0" shapeId="0" xr:uid="{00000000-0006-0000-0000-000003000000}">
      <text>
        <r>
          <rPr>
            <sz val="9"/>
            <color indexed="81"/>
            <rFont val="Segoe UI"/>
            <family val="2"/>
          </rPr>
          <t xml:space="preserve">Geschossfläche </t>
        </r>
        <r>
          <rPr>
            <b/>
            <sz val="9"/>
            <color indexed="81"/>
            <rFont val="Segoe UI"/>
            <family val="2"/>
          </rPr>
          <t>nach</t>
        </r>
        <r>
          <rPr>
            <sz val="9"/>
            <color indexed="81"/>
            <rFont val="Segoe UI"/>
            <family val="2"/>
          </rPr>
          <t xml:space="preserve"> </t>
        </r>
        <r>
          <rPr>
            <b/>
            <sz val="9"/>
            <color indexed="81"/>
            <rFont val="Segoe UI"/>
            <family val="2"/>
          </rPr>
          <t>Umbau</t>
        </r>
        <r>
          <rPr>
            <sz val="9"/>
            <color indexed="81"/>
            <rFont val="Segoe UI"/>
            <family val="2"/>
          </rPr>
          <t xml:space="preserve"> oder </t>
        </r>
        <r>
          <rPr>
            <b/>
            <sz val="9"/>
            <color indexed="81"/>
            <rFont val="Segoe UI"/>
            <family val="2"/>
          </rPr>
          <t>Umnutzung</t>
        </r>
        <r>
          <rPr>
            <sz val="9"/>
            <color indexed="81"/>
            <rFont val="Segoe UI"/>
            <family val="2"/>
          </rPr>
          <t xml:space="preserve"> sowie bei </t>
        </r>
        <r>
          <rPr>
            <b/>
            <sz val="9"/>
            <color indexed="81"/>
            <rFont val="Segoe UI"/>
            <family val="2"/>
          </rPr>
          <t>Neubauten</t>
        </r>
        <r>
          <rPr>
            <sz val="9"/>
            <color indexed="81"/>
            <rFont val="Segoe UI"/>
            <family val="2"/>
          </rPr>
          <t xml:space="preserve">
</t>
        </r>
      </text>
    </comment>
    <comment ref="H11" authorId="0" shapeId="0" xr:uid="{00000000-0006-0000-0000-000004000000}">
      <text>
        <r>
          <rPr>
            <sz val="9"/>
            <color indexed="81"/>
            <rFont val="Segoe UI"/>
            <family val="2"/>
          </rPr>
          <t>Bei einem Umbau/Umnutzung besteht für den Mehrbedarf eine Erstellungspflicht bzw. Nachweispflicht von Autoabstellplätzen.
§243 Abs. 1 lit. b und c PBG</t>
        </r>
      </text>
    </comment>
    <comment ref="K11" authorId="0" shapeId="0" xr:uid="{00000000-0006-0000-0000-000005000000}">
      <text>
        <r>
          <rPr>
            <sz val="9"/>
            <color indexed="81"/>
            <rFont val="Segoe UI"/>
            <family val="2"/>
          </rPr>
          <t>Bei einem Neubau besteht eine Erstellungspflicht bzw. Nachweispflicht von Autoabstellplätzen.</t>
        </r>
        <r>
          <rPr>
            <sz val="9"/>
            <color indexed="81"/>
            <rFont val="Segoe UI"/>
            <family val="2"/>
          </rPr>
          <t xml:space="preserve">
§243 Abs. 1 lit. a PBG</t>
        </r>
      </text>
    </comment>
    <comment ref="O11" authorId="0" shapeId="0" xr:uid="{37ECADBE-2910-469B-8D28-8F67CFFB3A95}">
      <text>
        <r>
          <rPr>
            <sz val="9"/>
            <color indexed="81"/>
            <rFont val="Segoe UI"/>
            <family val="2"/>
          </rPr>
          <t xml:space="preserve">Bei einem Umbau/Umnutzung besteht für den Mehrbedarf eine Erstellungspflicht bzw. Nachweispflicht von Abstellplätzen für leichte Zweiräder.
§243 Abs. 1 lit. b und c PBG
</t>
        </r>
      </text>
    </comment>
    <comment ref="S11" authorId="0" shapeId="0" xr:uid="{107E4001-5893-4BF4-B04E-739FE9229944}">
      <text>
        <r>
          <rPr>
            <sz val="9"/>
            <color indexed="81"/>
            <rFont val="Segoe UI"/>
            <family val="2"/>
          </rPr>
          <t xml:space="preserve">Bei einem Neubau besteht eine Erstellungspflicht bzw. Nachweispflicht von Abstellplätzen für leichte Zweiräder.
§243 Abs. 1 lit. a PBG
</t>
        </r>
      </text>
    </comment>
    <comment ref="B12" authorId="0" shapeId="0" xr:uid="{00000000-0006-0000-0000-000006000000}">
      <text>
        <r>
          <rPr>
            <sz val="9"/>
            <color indexed="81"/>
            <rFont val="Segoe UI"/>
            <family val="2"/>
          </rPr>
          <t xml:space="preserve">Bei der Wohnnutzung müssen alle dem Wohnen oder sonst dem dauernden Aufenthalt dienenden oder dafür verwendbaren Räume unter Einschluss der dazugehörigen Erschliessung, Sanitärraume inkl. den inneren Trennwänden angegeben werden.
Bei </t>
        </r>
        <r>
          <rPr>
            <b/>
            <sz val="9"/>
            <color indexed="81"/>
            <rFont val="Segoe UI"/>
            <family val="2"/>
          </rPr>
          <t>Neu- und Ersatzneubauten</t>
        </r>
        <r>
          <rPr>
            <sz val="9"/>
            <color indexed="81"/>
            <rFont val="Segoe UI"/>
            <family val="2"/>
          </rPr>
          <t xml:space="preserve"> werden die Zahlen nur in die Spalte «Nach Ausführung» eingetragen.
</t>
        </r>
      </text>
    </comment>
    <comment ref="B14" authorId="0" shapeId="0" xr:uid="{00000000-0006-0000-0000-000007000000}">
      <text>
        <r>
          <rPr>
            <sz val="9"/>
            <color indexed="81"/>
            <rFont val="Segoe UI"/>
            <family val="2"/>
          </rPr>
          <t>Für die Nutzweise Wohnen darf die Zahl der insgesamt zulässigen Abstellplätze bis auf 0,9 Abstellplätze pro Wohnung einschliesslich Abstellplätze für Besucher*innen erhöht werden (Art. 8, Abs. 2 PPV)</t>
        </r>
        <r>
          <rPr>
            <sz val="9"/>
            <color indexed="81"/>
            <rFont val="Segoe UI"/>
            <family val="2"/>
          </rPr>
          <t xml:space="preserve">
</t>
        </r>
      </text>
    </comment>
    <comment ref="B15" authorId="0" shapeId="0" xr:uid="{00000000-0006-0000-0000-000008000000}">
      <text>
        <r>
          <rPr>
            <sz val="9"/>
            <color indexed="81"/>
            <rFont val="Segoe UI"/>
            <family val="2"/>
          </rPr>
          <t xml:space="preserve">Bei Dienstleistungen (Arztpraxen, Bürogebäude) müssen alle dem Arbeiten oder sonst dem dauernden Aufenthalt dienenden oder dafür verwendbaren Räume unter Einschluss der dazugehörigen Erschliessung, Sanitärraume inkl. den inneren Trennwänden angegeben werden.
Bei </t>
        </r>
        <r>
          <rPr>
            <b/>
            <sz val="9"/>
            <color indexed="81"/>
            <rFont val="Segoe UI"/>
            <family val="2"/>
          </rPr>
          <t>Neu- und Ersatzneubauten</t>
        </r>
        <r>
          <rPr>
            <sz val="9"/>
            <color indexed="81"/>
            <rFont val="Segoe UI"/>
            <family val="2"/>
          </rPr>
          <t xml:space="preserve"> werden die Zahlen nur in die Spalte «Nach Ausführung» eingetragen.</t>
        </r>
      </text>
    </comment>
    <comment ref="B16" authorId="0" shapeId="0" xr:uid="{00000000-0006-0000-0000-000009000000}">
      <text>
        <r>
          <rPr>
            <sz val="9"/>
            <color indexed="81"/>
            <rFont val="Segoe UI"/>
            <family val="2"/>
          </rPr>
          <t>Wenn auf einem Grundstück die Nutzfläche für Dienstleistungen von unterschiedlichen Unternehmen genutzt wird, entsteht daraus pro Unternehmen eine Betriebseinheit (BE). 
Berechnungsbeispiel für ein Bürogebäude (Dienstleistung) mit 2100 m</t>
        </r>
        <r>
          <rPr>
            <vertAlign val="superscript"/>
            <sz val="9"/>
            <color indexed="81"/>
            <rFont val="Segoe UI"/>
            <family val="2"/>
          </rPr>
          <t>2</t>
        </r>
        <r>
          <rPr>
            <sz val="9"/>
            <color indexed="81"/>
            <rFont val="Segoe UI"/>
            <family val="2"/>
          </rPr>
          <t xml:space="preserve"> und 3 Unternehmen = 3 Betriebseinheiten/BE
                             Fläche Total pro BE:        erste 500 m</t>
        </r>
        <r>
          <rPr>
            <vertAlign val="superscript"/>
            <sz val="9"/>
            <color indexed="81"/>
            <rFont val="Segoe UI"/>
            <family val="2"/>
          </rPr>
          <t>2</t>
        </r>
        <r>
          <rPr>
            <sz val="9"/>
            <color indexed="81"/>
            <rFont val="Segoe UI"/>
            <family val="2"/>
          </rPr>
          <t xml:space="preserve"> je BE      über 500 m</t>
        </r>
        <r>
          <rPr>
            <vertAlign val="superscript"/>
            <sz val="9"/>
            <color indexed="81"/>
            <rFont val="Segoe UI"/>
            <family val="2"/>
          </rPr>
          <t>2</t>
        </r>
        <r>
          <rPr>
            <sz val="9"/>
            <color indexed="81"/>
            <rFont val="Segoe UI"/>
            <family val="2"/>
          </rPr>
          <t xml:space="preserve"> je BE
Unternehmen X:            1000 m</t>
        </r>
        <r>
          <rPr>
            <vertAlign val="superscript"/>
            <sz val="9"/>
            <color indexed="81"/>
            <rFont val="Segoe UI"/>
            <family val="2"/>
          </rPr>
          <t>2</t>
        </r>
        <r>
          <rPr>
            <sz val="9"/>
            <color indexed="81"/>
            <rFont val="Segoe UI"/>
            <family val="2"/>
          </rPr>
          <t xml:space="preserve">                        500 m</t>
        </r>
        <r>
          <rPr>
            <vertAlign val="superscript"/>
            <sz val="9"/>
            <color indexed="81"/>
            <rFont val="Segoe UI"/>
            <family val="2"/>
          </rPr>
          <t>2</t>
        </r>
        <r>
          <rPr>
            <sz val="9"/>
            <color indexed="81"/>
            <rFont val="Segoe UI"/>
            <family val="2"/>
          </rPr>
          <t xml:space="preserve">                      500 m</t>
        </r>
        <r>
          <rPr>
            <vertAlign val="superscript"/>
            <sz val="9"/>
            <color indexed="81"/>
            <rFont val="Segoe UI"/>
            <family val="2"/>
          </rPr>
          <t>2</t>
        </r>
        <r>
          <rPr>
            <sz val="9"/>
            <color indexed="81"/>
            <rFont val="Segoe UI"/>
            <family val="2"/>
          </rPr>
          <t xml:space="preserve">
Unternehmen Y:              900 m</t>
        </r>
        <r>
          <rPr>
            <vertAlign val="superscript"/>
            <sz val="9"/>
            <color indexed="81"/>
            <rFont val="Segoe UI"/>
            <family val="2"/>
          </rPr>
          <t>2</t>
        </r>
        <r>
          <rPr>
            <sz val="9"/>
            <color indexed="81"/>
            <rFont val="Segoe UI"/>
            <family val="2"/>
          </rPr>
          <t xml:space="preserve">                        500 m</t>
        </r>
        <r>
          <rPr>
            <vertAlign val="superscript"/>
            <sz val="9"/>
            <color indexed="81"/>
            <rFont val="Segoe UI"/>
            <family val="2"/>
          </rPr>
          <t>2</t>
        </r>
        <r>
          <rPr>
            <sz val="9"/>
            <color indexed="81"/>
            <rFont val="Segoe UI"/>
            <family val="2"/>
          </rPr>
          <t xml:space="preserve">                      400 m</t>
        </r>
        <r>
          <rPr>
            <vertAlign val="superscript"/>
            <sz val="9"/>
            <color indexed="81"/>
            <rFont val="Segoe UI"/>
            <family val="2"/>
          </rPr>
          <t>2</t>
        </r>
        <r>
          <rPr>
            <sz val="9"/>
            <color indexed="81"/>
            <rFont val="Segoe UI"/>
            <family val="2"/>
          </rPr>
          <t xml:space="preserve">
Unternehmen Z:              200 m</t>
        </r>
        <r>
          <rPr>
            <vertAlign val="superscript"/>
            <sz val="9"/>
            <color indexed="81"/>
            <rFont val="Segoe UI"/>
            <family val="2"/>
          </rPr>
          <t>2</t>
        </r>
        <r>
          <rPr>
            <sz val="9"/>
            <color indexed="81"/>
            <rFont val="Segoe UI"/>
            <family val="2"/>
          </rPr>
          <t xml:space="preserve">                        200 m</t>
        </r>
        <r>
          <rPr>
            <vertAlign val="superscript"/>
            <sz val="9"/>
            <color indexed="81"/>
            <rFont val="Segoe UI"/>
            <family val="2"/>
          </rPr>
          <t>2</t>
        </r>
        <r>
          <rPr>
            <sz val="9"/>
            <color indexed="81"/>
            <rFont val="Segoe UI"/>
            <family val="2"/>
          </rPr>
          <t xml:space="preserve">                          0 m</t>
        </r>
        <r>
          <rPr>
            <vertAlign val="superscript"/>
            <sz val="9"/>
            <color indexed="81"/>
            <rFont val="Segoe UI"/>
            <family val="2"/>
          </rPr>
          <t>2</t>
        </r>
        <r>
          <rPr>
            <sz val="9"/>
            <color indexed="81"/>
            <rFont val="Segoe UI"/>
            <family val="2"/>
          </rPr>
          <t xml:space="preserve">
Total                             </t>
        </r>
        <r>
          <rPr>
            <u/>
            <sz val="9"/>
            <color indexed="81"/>
            <rFont val="Segoe UI"/>
            <family val="2"/>
          </rPr>
          <t>2100 m</t>
        </r>
        <r>
          <rPr>
            <u/>
            <vertAlign val="superscript"/>
            <sz val="9"/>
            <color indexed="81"/>
            <rFont val="Segoe UI"/>
            <family val="2"/>
          </rPr>
          <t>2</t>
        </r>
        <r>
          <rPr>
            <sz val="9"/>
            <color indexed="81"/>
            <rFont val="Segoe UI"/>
            <family val="2"/>
          </rPr>
          <t xml:space="preserve">                      </t>
        </r>
        <r>
          <rPr>
            <u/>
            <sz val="9"/>
            <color indexed="81"/>
            <rFont val="Segoe UI"/>
            <family val="2"/>
          </rPr>
          <t>1200 m</t>
        </r>
        <r>
          <rPr>
            <u/>
            <vertAlign val="superscript"/>
            <sz val="9"/>
            <color indexed="81"/>
            <rFont val="Segoe UI"/>
            <family val="2"/>
          </rPr>
          <t>2</t>
        </r>
        <r>
          <rPr>
            <sz val="9"/>
            <color indexed="81"/>
            <rFont val="Segoe UI"/>
            <family val="2"/>
          </rPr>
          <t xml:space="preserve">                      </t>
        </r>
        <r>
          <rPr>
            <u/>
            <sz val="9"/>
            <color indexed="81"/>
            <rFont val="Segoe UI"/>
            <family val="2"/>
          </rPr>
          <t>900 m</t>
        </r>
        <r>
          <rPr>
            <u/>
            <vertAlign val="superscript"/>
            <sz val="9"/>
            <color indexed="81"/>
            <rFont val="Segoe UI"/>
            <family val="2"/>
          </rPr>
          <t>2</t>
        </r>
        <r>
          <rPr>
            <sz val="9"/>
            <color indexed="81"/>
            <rFont val="Segoe UI"/>
            <family val="2"/>
          </rPr>
          <t xml:space="preserve">
Diese Berechnungen gelten auch für Dienstleistungen mit starkem Publikumsverkehr.
</t>
        </r>
      </text>
    </comment>
    <comment ref="B18" authorId="0" shapeId="0" xr:uid="{00000000-0006-0000-0000-00000A000000}">
      <text>
        <r>
          <rPr>
            <b/>
            <sz val="9"/>
            <color indexed="81"/>
            <rFont val="Segoe UI"/>
            <family val="2"/>
          </rPr>
          <t>Betrifft Dienstleistungen mit starkem Publikumsverkehr, z. B. Post.</t>
        </r>
        <r>
          <rPr>
            <sz val="9"/>
            <color indexed="81"/>
            <rFont val="Segoe UI"/>
            <family val="2"/>
          </rPr>
          <t xml:space="preserve">
Wenn auf einem Grundstück die Nutzfläche für Dienstleistungen von unterschiedlichen Unternehmen genutzt wird, entsteht daraus pro Unternehmen eine Betriebseinheit (BE). 
Berechnungsbeispiel für ein Bürogebäude (Dienstleistung) mit 2100 m</t>
        </r>
        <r>
          <rPr>
            <vertAlign val="superscript"/>
            <sz val="9"/>
            <color indexed="81"/>
            <rFont val="Segoe UI"/>
            <family val="2"/>
          </rPr>
          <t>2</t>
        </r>
        <r>
          <rPr>
            <sz val="9"/>
            <color indexed="81"/>
            <rFont val="Segoe UI"/>
            <family val="2"/>
          </rPr>
          <t xml:space="preserve"> und 3 Unternehmen = 3 Betriebseinheiten/BE
                             Fläche Total pro BE:        erste 500 m</t>
        </r>
        <r>
          <rPr>
            <vertAlign val="superscript"/>
            <sz val="9"/>
            <color indexed="81"/>
            <rFont val="Segoe UI"/>
            <family val="2"/>
          </rPr>
          <t>2</t>
        </r>
        <r>
          <rPr>
            <sz val="9"/>
            <color indexed="81"/>
            <rFont val="Segoe UI"/>
            <family val="2"/>
          </rPr>
          <t xml:space="preserve"> je BE      über 500 m</t>
        </r>
        <r>
          <rPr>
            <vertAlign val="superscript"/>
            <sz val="9"/>
            <color indexed="81"/>
            <rFont val="Segoe UI"/>
            <family val="2"/>
          </rPr>
          <t>2</t>
        </r>
        <r>
          <rPr>
            <sz val="9"/>
            <color indexed="81"/>
            <rFont val="Segoe UI"/>
            <family val="2"/>
          </rPr>
          <t xml:space="preserve"> je BE
Unternehmen X:            1000 m</t>
        </r>
        <r>
          <rPr>
            <vertAlign val="superscript"/>
            <sz val="9"/>
            <color indexed="81"/>
            <rFont val="Segoe UI"/>
            <family val="2"/>
          </rPr>
          <t>2</t>
        </r>
        <r>
          <rPr>
            <sz val="9"/>
            <color indexed="81"/>
            <rFont val="Segoe UI"/>
            <family val="2"/>
          </rPr>
          <t xml:space="preserve">                        500 m</t>
        </r>
        <r>
          <rPr>
            <vertAlign val="superscript"/>
            <sz val="9"/>
            <color indexed="81"/>
            <rFont val="Segoe UI"/>
            <family val="2"/>
          </rPr>
          <t>2</t>
        </r>
        <r>
          <rPr>
            <sz val="9"/>
            <color indexed="81"/>
            <rFont val="Segoe UI"/>
            <family val="2"/>
          </rPr>
          <t xml:space="preserve">                      500 m</t>
        </r>
        <r>
          <rPr>
            <vertAlign val="superscript"/>
            <sz val="9"/>
            <color indexed="81"/>
            <rFont val="Segoe UI"/>
            <family val="2"/>
          </rPr>
          <t>2</t>
        </r>
        <r>
          <rPr>
            <sz val="9"/>
            <color indexed="81"/>
            <rFont val="Segoe UI"/>
            <family val="2"/>
          </rPr>
          <t xml:space="preserve">
Unternehmen Y:              900 m</t>
        </r>
        <r>
          <rPr>
            <vertAlign val="superscript"/>
            <sz val="9"/>
            <color indexed="81"/>
            <rFont val="Segoe UI"/>
            <family val="2"/>
          </rPr>
          <t>2</t>
        </r>
        <r>
          <rPr>
            <sz val="9"/>
            <color indexed="81"/>
            <rFont val="Segoe UI"/>
            <family val="2"/>
          </rPr>
          <t xml:space="preserve">                        500 m</t>
        </r>
        <r>
          <rPr>
            <vertAlign val="superscript"/>
            <sz val="9"/>
            <color indexed="81"/>
            <rFont val="Segoe UI"/>
            <family val="2"/>
          </rPr>
          <t>2</t>
        </r>
        <r>
          <rPr>
            <sz val="9"/>
            <color indexed="81"/>
            <rFont val="Segoe UI"/>
            <family val="2"/>
          </rPr>
          <t xml:space="preserve">                      400 m</t>
        </r>
        <r>
          <rPr>
            <vertAlign val="superscript"/>
            <sz val="9"/>
            <color indexed="81"/>
            <rFont val="Segoe UI"/>
            <family val="2"/>
          </rPr>
          <t>2</t>
        </r>
        <r>
          <rPr>
            <sz val="9"/>
            <color indexed="81"/>
            <rFont val="Segoe UI"/>
            <family val="2"/>
          </rPr>
          <t xml:space="preserve">
Unternehmen Z:              200 m</t>
        </r>
        <r>
          <rPr>
            <vertAlign val="superscript"/>
            <sz val="9"/>
            <color indexed="81"/>
            <rFont val="Segoe UI"/>
            <family val="2"/>
          </rPr>
          <t>2</t>
        </r>
        <r>
          <rPr>
            <sz val="9"/>
            <color indexed="81"/>
            <rFont val="Segoe UI"/>
            <family val="2"/>
          </rPr>
          <t xml:space="preserve">                        200 m</t>
        </r>
        <r>
          <rPr>
            <vertAlign val="superscript"/>
            <sz val="9"/>
            <color indexed="81"/>
            <rFont val="Segoe UI"/>
            <family val="2"/>
          </rPr>
          <t>2</t>
        </r>
        <r>
          <rPr>
            <sz val="9"/>
            <color indexed="81"/>
            <rFont val="Segoe UI"/>
            <family val="2"/>
          </rPr>
          <t xml:space="preserve">                          0 m</t>
        </r>
        <r>
          <rPr>
            <vertAlign val="superscript"/>
            <sz val="9"/>
            <color indexed="81"/>
            <rFont val="Segoe UI"/>
            <family val="2"/>
          </rPr>
          <t>2</t>
        </r>
        <r>
          <rPr>
            <sz val="9"/>
            <color indexed="81"/>
            <rFont val="Segoe UI"/>
            <family val="2"/>
          </rPr>
          <t xml:space="preserve">
Total                             </t>
        </r>
        <r>
          <rPr>
            <u/>
            <sz val="9"/>
            <color indexed="81"/>
            <rFont val="Segoe UI"/>
            <family val="2"/>
          </rPr>
          <t>2100 m</t>
        </r>
        <r>
          <rPr>
            <u/>
            <vertAlign val="superscript"/>
            <sz val="9"/>
            <color indexed="81"/>
            <rFont val="Segoe UI"/>
            <family val="2"/>
          </rPr>
          <t>2</t>
        </r>
        <r>
          <rPr>
            <sz val="9"/>
            <color indexed="81"/>
            <rFont val="Segoe UI"/>
            <family val="2"/>
          </rPr>
          <t xml:space="preserve">                      </t>
        </r>
        <r>
          <rPr>
            <u/>
            <sz val="9"/>
            <color indexed="81"/>
            <rFont val="Segoe UI"/>
            <family val="2"/>
          </rPr>
          <t>1200 m</t>
        </r>
        <r>
          <rPr>
            <u/>
            <vertAlign val="superscript"/>
            <sz val="9"/>
            <color indexed="81"/>
            <rFont val="Segoe UI"/>
            <family val="2"/>
          </rPr>
          <t>2</t>
        </r>
        <r>
          <rPr>
            <sz val="9"/>
            <color indexed="81"/>
            <rFont val="Segoe UI"/>
            <family val="2"/>
          </rPr>
          <t xml:space="preserve">                      </t>
        </r>
        <r>
          <rPr>
            <u/>
            <sz val="9"/>
            <color indexed="81"/>
            <rFont val="Segoe UI"/>
            <family val="2"/>
          </rPr>
          <t>900 m</t>
        </r>
        <r>
          <rPr>
            <u/>
            <vertAlign val="superscript"/>
            <sz val="9"/>
            <color indexed="81"/>
            <rFont val="Segoe UI"/>
            <family val="2"/>
          </rPr>
          <t>2</t>
        </r>
        <r>
          <rPr>
            <sz val="9"/>
            <color indexed="81"/>
            <rFont val="Segoe UI"/>
            <family val="2"/>
          </rPr>
          <t xml:space="preserve">
</t>
        </r>
      </text>
    </comment>
    <comment ref="B20" authorId="0" shapeId="0" xr:uid="{00000000-0006-0000-0000-00000B000000}">
      <text>
        <r>
          <rPr>
            <sz val="9"/>
            <color indexed="81"/>
            <rFont val="Segoe UI"/>
            <family val="2"/>
          </rPr>
          <t xml:space="preserve">Bei Verkaufsbetrieben müssen alle dem Arbeiten oder sonst dem dauernden Aufenthalt dienenden oder dafür verwendbaren Räume (d. h. alle Verkaufsflächen inkl. Büro) unter Einschluss der dazugehörigen Erschliessung, Sanitärraume inkl. den inneren Trennwänden angegeben werden.
Bei </t>
        </r>
        <r>
          <rPr>
            <b/>
            <sz val="9"/>
            <color indexed="81"/>
            <rFont val="Segoe UI"/>
            <family val="2"/>
          </rPr>
          <t>Neu- und Ersatzneubauten</t>
        </r>
        <r>
          <rPr>
            <sz val="9"/>
            <color indexed="81"/>
            <rFont val="Segoe UI"/>
            <family val="2"/>
          </rPr>
          <t xml:space="preserve"> werden die Zahlen nur in die Spalte «Nach Ausführung» eingetragen.
</t>
        </r>
      </text>
    </comment>
    <comment ref="B21" authorId="0" shapeId="0" xr:uid="{00000000-0006-0000-0000-00000C000000}">
      <text>
        <r>
          <rPr>
            <sz val="9"/>
            <color indexed="81"/>
            <rFont val="Segoe UI"/>
            <family val="2"/>
          </rPr>
          <t>Wenn auf einem Grundstück die Nutzfläche für Verkauf von unterschiedlichen Unternehmen genutzt wird, entsteht daraus pro Unternehmen eine Betriebseinheit (BE). 
Berechnungsbeispiel für ein Warenhaus (Verkauf) mit 7900 m</t>
        </r>
        <r>
          <rPr>
            <vertAlign val="superscript"/>
            <sz val="9"/>
            <color indexed="81"/>
            <rFont val="Segoe UI"/>
            <family val="2"/>
          </rPr>
          <t>2</t>
        </r>
        <r>
          <rPr>
            <sz val="9"/>
            <color indexed="81"/>
            <rFont val="Segoe UI"/>
            <family val="2"/>
          </rPr>
          <t xml:space="preserve"> und 3 Unternehmen = 3 Betriebseinheiten/BE
                             Fläche Total pro BE:        erste 2000 m</t>
        </r>
        <r>
          <rPr>
            <vertAlign val="superscript"/>
            <sz val="9"/>
            <color indexed="81"/>
            <rFont val="Segoe UI"/>
            <family val="2"/>
          </rPr>
          <t>2</t>
        </r>
        <r>
          <rPr>
            <sz val="9"/>
            <color indexed="81"/>
            <rFont val="Segoe UI"/>
            <family val="2"/>
          </rPr>
          <t xml:space="preserve"> je BE      über 2000 m</t>
        </r>
        <r>
          <rPr>
            <vertAlign val="superscript"/>
            <sz val="9"/>
            <color indexed="81"/>
            <rFont val="Segoe UI"/>
            <family val="2"/>
          </rPr>
          <t>2</t>
        </r>
        <r>
          <rPr>
            <sz val="9"/>
            <color indexed="81"/>
            <rFont val="Segoe UI"/>
            <family val="2"/>
          </rPr>
          <t xml:space="preserve"> je BE
Unternehmen X:            4200 m</t>
        </r>
        <r>
          <rPr>
            <vertAlign val="superscript"/>
            <sz val="9"/>
            <color indexed="81"/>
            <rFont val="Segoe UI"/>
            <family val="2"/>
          </rPr>
          <t>2</t>
        </r>
        <r>
          <rPr>
            <sz val="9"/>
            <color indexed="81"/>
            <rFont val="Segoe UI"/>
            <family val="2"/>
          </rPr>
          <t xml:space="preserve">                        2000 m</t>
        </r>
        <r>
          <rPr>
            <vertAlign val="superscript"/>
            <sz val="9"/>
            <color indexed="81"/>
            <rFont val="Segoe UI"/>
            <family val="2"/>
          </rPr>
          <t>2</t>
        </r>
        <r>
          <rPr>
            <sz val="9"/>
            <color indexed="81"/>
            <rFont val="Segoe UI"/>
            <family val="2"/>
          </rPr>
          <t xml:space="preserve">                     2200 m</t>
        </r>
        <r>
          <rPr>
            <vertAlign val="superscript"/>
            <sz val="9"/>
            <color indexed="81"/>
            <rFont val="Segoe UI"/>
            <family val="2"/>
          </rPr>
          <t>2</t>
        </r>
        <r>
          <rPr>
            <sz val="9"/>
            <color indexed="81"/>
            <rFont val="Segoe UI"/>
            <family val="2"/>
          </rPr>
          <t xml:space="preserve">
Unternehmen Y:            2400 m</t>
        </r>
        <r>
          <rPr>
            <vertAlign val="superscript"/>
            <sz val="9"/>
            <color indexed="81"/>
            <rFont val="Segoe UI"/>
            <family val="2"/>
          </rPr>
          <t>2</t>
        </r>
        <r>
          <rPr>
            <sz val="9"/>
            <color indexed="81"/>
            <rFont val="Segoe UI"/>
            <family val="2"/>
          </rPr>
          <t xml:space="preserve">                        2000 m</t>
        </r>
        <r>
          <rPr>
            <vertAlign val="superscript"/>
            <sz val="9"/>
            <color indexed="81"/>
            <rFont val="Segoe UI"/>
            <family val="2"/>
          </rPr>
          <t>2</t>
        </r>
        <r>
          <rPr>
            <sz val="9"/>
            <color indexed="81"/>
            <rFont val="Segoe UI"/>
            <family val="2"/>
          </rPr>
          <t xml:space="preserve">                       400 m</t>
        </r>
        <r>
          <rPr>
            <vertAlign val="superscript"/>
            <sz val="9"/>
            <color indexed="81"/>
            <rFont val="Segoe UI"/>
            <family val="2"/>
          </rPr>
          <t>2</t>
        </r>
        <r>
          <rPr>
            <sz val="9"/>
            <color indexed="81"/>
            <rFont val="Segoe UI"/>
            <family val="2"/>
          </rPr>
          <t xml:space="preserve">
Unternehmen Z:            1300 m</t>
        </r>
        <r>
          <rPr>
            <vertAlign val="superscript"/>
            <sz val="9"/>
            <color indexed="81"/>
            <rFont val="Segoe UI"/>
            <family val="2"/>
          </rPr>
          <t>2</t>
        </r>
        <r>
          <rPr>
            <sz val="9"/>
            <color indexed="81"/>
            <rFont val="Segoe UI"/>
            <family val="2"/>
          </rPr>
          <t xml:space="preserve">                        1300 m</t>
        </r>
        <r>
          <rPr>
            <vertAlign val="superscript"/>
            <sz val="9"/>
            <color indexed="81"/>
            <rFont val="Segoe UI"/>
            <family val="2"/>
          </rPr>
          <t>2</t>
        </r>
        <r>
          <rPr>
            <sz val="9"/>
            <color indexed="81"/>
            <rFont val="Segoe UI"/>
            <family val="2"/>
          </rPr>
          <t xml:space="preserve">                           0 m</t>
        </r>
        <r>
          <rPr>
            <vertAlign val="superscript"/>
            <sz val="9"/>
            <color indexed="81"/>
            <rFont val="Segoe UI"/>
            <family val="2"/>
          </rPr>
          <t>2</t>
        </r>
        <r>
          <rPr>
            <sz val="9"/>
            <color indexed="81"/>
            <rFont val="Segoe UI"/>
            <family val="2"/>
          </rPr>
          <t xml:space="preserve">
Total                             </t>
        </r>
        <r>
          <rPr>
            <u/>
            <sz val="9"/>
            <color indexed="81"/>
            <rFont val="Segoe UI"/>
            <family val="2"/>
          </rPr>
          <t>7900 m</t>
        </r>
        <r>
          <rPr>
            <u/>
            <vertAlign val="superscript"/>
            <sz val="9"/>
            <color indexed="81"/>
            <rFont val="Segoe UI"/>
            <family val="2"/>
          </rPr>
          <t>2</t>
        </r>
        <r>
          <rPr>
            <sz val="9"/>
            <color indexed="81"/>
            <rFont val="Segoe UI"/>
            <family val="2"/>
          </rPr>
          <t xml:space="preserve">                        </t>
        </r>
        <r>
          <rPr>
            <u/>
            <sz val="9"/>
            <color indexed="81"/>
            <rFont val="Segoe UI"/>
            <family val="2"/>
          </rPr>
          <t>5300 m</t>
        </r>
        <r>
          <rPr>
            <u/>
            <vertAlign val="superscript"/>
            <sz val="9"/>
            <color indexed="81"/>
            <rFont val="Segoe UI"/>
            <family val="2"/>
          </rPr>
          <t>2</t>
        </r>
        <r>
          <rPr>
            <sz val="9"/>
            <color indexed="81"/>
            <rFont val="Segoe UI"/>
            <family val="2"/>
          </rPr>
          <t xml:space="preserve">                      </t>
        </r>
        <r>
          <rPr>
            <u/>
            <sz val="9"/>
            <color indexed="81"/>
            <rFont val="Segoe UI"/>
            <family val="2"/>
          </rPr>
          <t>2600 m</t>
        </r>
        <r>
          <rPr>
            <u/>
            <vertAlign val="superscript"/>
            <sz val="9"/>
            <color indexed="81"/>
            <rFont val="Segoe UI"/>
            <family val="2"/>
          </rPr>
          <t>2</t>
        </r>
        <r>
          <rPr>
            <sz val="9"/>
            <color indexed="81"/>
            <rFont val="Segoe UI"/>
            <family val="2"/>
          </rPr>
          <t xml:space="preserve">
</t>
        </r>
      </text>
    </comment>
    <comment ref="B23" authorId="0" shapeId="0" xr:uid="{00000000-0006-0000-0000-00000D000000}">
      <text>
        <r>
          <rPr>
            <sz val="9"/>
            <color indexed="81"/>
            <rFont val="Segoe UI"/>
            <family val="2"/>
          </rPr>
          <t xml:space="preserve">Die Fläche aller dem Arbeiten oder sonst dem dauernden Aufenthalt dienenden oder dafür verwendbaren Räume (d. h. sämtliche Gastronomiefläche inkl. Küchen, Aufenthaltsräume) unter Einschluss der dazugehörigen Erschliessung, Sanitärraume inkl. den inneren Trennwänden.
Aussensitzplätze und Lagerräume gehören </t>
        </r>
        <r>
          <rPr>
            <b/>
            <u/>
            <sz val="9"/>
            <color indexed="81"/>
            <rFont val="Segoe UI"/>
            <family val="2"/>
          </rPr>
          <t>nicht</t>
        </r>
        <r>
          <rPr>
            <sz val="9"/>
            <color indexed="81"/>
            <rFont val="Segoe UI"/>
            <family val="2"/>
          </rPr>
          <t xml:space="preserve"> zu den anrechenbaren Flächen
Bei </t>
        </r>
        <r>
          <rPr>
            <b/>
            <sz val="9"/>
            <color indexed="81"/>
            <rFont val="Segoe UI"/>
            <family val="2"/>
          </rPr>
          <t>Neu- und Ersatzneubauten</t>
        </r>
        <r>
          <rPr>
            <sz val="9"/>
            <color indexed="81"/>
            <rFont val="Segoe UI"/>
            <family val="2"/>
          </rPr>
          <t xml:space="preserve"> werden die Zahlen nur in die Spalte "Nach Ausführung" eingetragen.
</t>
        </r>
        <r>
          <rPr>
            <sz val="9"/>
            <color indexed="81"/>
            <rFont val="Segoe UI"/>
            <family val="2"/>
          </rPr>
          <t xml:space="preserve">
</t>
        </r>
      </text>
    </comment>
    <comment ref="H28" authorId="0" shapeId="0" xr:uid="{00000000-0006-0000-0000-00000E000000}">
      <text>
        <r>
          <rPr>
            <sz val="9"/>
            <color indexed="81"/>
            <rFont val="Segoe UI"/>
            <family val="2"/>
          </rPr>
          <t>Anzahl der minimal zu erstellenden Abstellplätze für Autos. (</t>
        </r>
        <r>
          <rPr>
            <b/>
            <sz val="9"/>
            <color indexed="81"/>
            <rFont val="Segoe UI"/>
            <family val="2"/>
          </rPr>
          <t>Inkl. Besucherparkplätze</t>
        </r>
        <r>
          <rPr>
            <sz val="9"/>
            <color indexed="81"/>
            <rFont val="Segoe UI"/>
            <family val="2"/>
          </rPr>
          <t xml:space="preserve">)
</t>
        </r>
      </text>
    </comment>
    <comment ref="I28" authorId="0" shapeId="0" xr:uid="{00000000-0006-0000-0000-00000F000000}">
      <text>
        <r>
          <rPr>
            <sz val="9"/>
            <color indexed="81"/>
            <rFont val="Segoe UI"/>
            <family val="2"/>
          </rPr>
          <t>Anzahl Abstellplätze für Besuchende. (</t>
        </r>
        <r>
          <rPr>
            <b/>
            <sz val="9"/>
            <color indexed="81"/>
            <rFont val="Segoe UI"/>
            <family val="2"/>
          </rPr>
          <t>sind im Total der Pflichtabstellplätze enthalten</t>
        </r>
        <r>
          <rPr>
            <sz val="9"/>
            <color indexed="81"/>
            <rFont val="Segoe UI"/>
            <family val="2"/>
          </rPr>
          <t>)</t>
        </r>
        <r>
          <rPr>
            <sz val="9"/>
            <color indexed="81"/>
            <rFont val="Segoe UI"/>
            <family val="2"/>
          </rPr>
          <t xml:space="preserve">
</t>
        </r>
      </text>
    </comment>
    <comment ref="K28" authorId="0" shapeId="0" xr:uid="{00000000-0006-0000-0000-000010000000}">
      <text>
        <r>
          <rPr>
            <sz val="9"/>
            <color indexed="81"/>
            <rFont val="Segoe UI"/>
            <family val="2"/>
          </rPr>
          <t>Anzahl der minimal zu erstellenden Abstellplätze für Autos. (</t>
        </r>
        <r>
          <rPr>
            <b/>
            <sz val="9"/>
            <color indexed="81"/>
            <rFont val="Segoe UI"/>
            <family val="2"/>
          </rPr>
          <t>Inkl. Besucherparkplätze</t>
        </r>
        <r>
          <rPr>
            <sz val="9"/>
            <color indexed="81"/>
            <rFont val="Segoe UI"/>
            <family val="2"/>
          </rPr>
          <t xml:space="preserve">)
</t>
        </r>
      </text>
    </comment>
    <comment ref="L28" authorId="0" shapeId="0" xr:uid="{00000000-0006-0000-0000-000011000000}">
      <text>
        <r>
          <rPr>
            <sz val="9"/>
            <color indexed="81"/>
            <rFont val="Segoe UI"/>
            <family val="2"/>
          </rPr>
          <t>Anzahl Abstellplätze für Besuchende. (</t>
        </r>
        <r>
          <rPr>
            <b/>
            <sz val="9"/>
            <color indexed="81"/>
            <rFont val="Segoe UI"/>
            <family val="2"/>
          </rPr>
          <t>sind im Total der Pflichtabstellplätze enthalten</t>
        </r>
        <r>
          <rPr>
            <sz val="9"/>
            <color indexed="81"/>
            <rFont val="Segoe UI"/>
            <family val="2"/>
          </rPr>
          <t xml:space="preserve">)
</t>
        </r>
      </text>
    </comment>
    <comment ref="M28" authorId="0" shapeId="0" xr:uid="{00000000-0006-0000-0000-000012000000}">
      <text>
        <r>
          <rPr>
            <sz val="9"/>
            <color indexed="81"/>
            <rFont val="Segoe UI"/>
            <family val="2"/>
          </rPr>
          <t xml:space="preserve">Die maximale Anzahl der zulässigen Abstellplätze für Autos.
</t>
        </r>
      </text>
    </comment>
    <comment ref="O28" authorId="0" shapeId="0" xr:uid="{05696931-25B5-4BE9-BE9C-F49F41053E6A}">
      <text>
        <r>
          <rPr>
            <sz val="9"/>
            <color indexed="81"/>
            <rFont val="Segoe UI"/>
            <family val="2"/>
          </rPr>
          <t xml:space="preserve">Anzahl der minimal zu erstellenden Abstellplätze für leichte Zweiräder. </t>
        </r>
        <r>
          <rPr>
            <b/>
            <sz val="9"/>
            <color indexed="81"/>
            <rFont val="Segoe UI"/>
            <family val="2"/>
          </rPr>
          <t>(Inkl. Besucherparkplätze)</t>
        </r>
        <r>
          <rPr>
            <sz val="9"/>
            <color indexed="81"/>
            <rFont val="Segoe UI"/>
            <charset val="1"/>
          </rPr>
          <t xml:space="preserve">
</t>
        </r>
      </text>
    </comment>
    <comment ref="P28" authorId="0" shapeId="0" xr:uid="{51453B73-AC76-4F6D-99AE-8B5F749F3CD6}">
      <text>
        <r>
          <rPr>
            <sz val="9"/>
            <color indexed="81"/>
            <rFont val="Segoe UI"/>
            <family val="2"/>
          </rPr>
          <t>Anzahl Abstellplätze für Besuchende.</t>
        </r>
        <r>
          <rPr>
            <b/>
            <sz val="9"/>
            <color indexed="81"/>
            <rFont val="Segoe UI"/>
            <family val="2"/>
          </rPr>
          <t xml:space="preserve"> (sind im Total der Pflichtabstellplätze enthalten)</t>
        </r>
        <r>
          <rPr>
            <sz val="9"/>
            <color indexed="81"/>
            <rFont val="Segoe UI"/>
            <family val="2"/>
          </rPr>
          <t xml:space="preserve">
</t>
        </r>
      </text>
    </comment>
    <comment ref="Q28" authorId="0" shapeId="0" xr:uid="{78FAC269-EB32-4847-BE91-F526D08C412B}">
      <text>
        <r>
          <rPr>
            <sz val="9"/>
            <color indexed="81"/>
            <rFont val="Segoe UI"/>
            <family val="2"/>
          </rPr>
          <t xml:space="preserve">Anzahl der minimal zu erstellenden Abstellplätze für Motorräder. 
</t>
        </r>
      </text>
    </comment>
    <comment ref="S28" authorId="0" shapeId="0" xr:uid="{1343309E-BBAC-4625-9C16-9A93B3FEEA6F}">
      <text>
        <r>
          <rPr>
            <sz val="9"/>
            <color indexed="81"/>
            <rFont val="Segoe UI"/>
            <family val="2"/>
          </rPr>
          <t xml:space="preserve">Anzahl der minimal zu erstellenden Abstellplätze für leichte Zweiräder. </t>
        </r>
        <r>
          <rPr>
            <b/>
            <sz val="9"/>
            <color indexed="81"/>
            <rFont val="Segoe UI"/>
            <family val="2"/>
          </rPr>
          <t>(Inkl. Besucherparkplätze)</t>
        </r>
        <r>
          <rPr>
            <sz val="9"/>
            <color indexed="81"/>
            <rFont val="Segoe UI"/>
            <family val="2"/>
          </rPr>
          <t xml:space="preserve">
</t>
        </r>
      </text>
    </comment>
    <comment ref="T28" authorId="0" shapeId="0" xr:uid="{A5CE0972-86CC-43E8-BE34-965DFA4CBB90}">
      <text>
        <r>
          <rPr>
            <sz val="9"/>
            <color indexed="81"/>
            <rFont val="Segoe UI"/>
            <family val="2"/>
          </rPr>
          <t>Anzahl Abstellplätze für Besuchende.</t>
        </r>
        <r>
          <rPr>
            <b/>
            <sz val="9"/>
            <color indexed="81"/>
            <rFont val="Segoe UI"/>
            <family val="2"/>
          </rPr>
          <t xml:space="preserve"> (sind im Total der Pflichtabstellplätze enthalten)</t>
        </r>
        <r>
          <rPr>
            <sz val="9"/>
            <color indexed="81"/>
            <rFont val="Segoe UI"/>
            <family val="2"/>
          </rPr>
          <t xml:space="preserve">
</t>
        </r>
      </text>
    </comment>
    <comment ref="U28" authorId="0" shapeId="0" xr:uid="{F9D5E2D0-77C0-44ED-B5D0-5EB6B56746A2}">
      <text>
        <r>
          <rPr>
            <sz val="9"/>
            <color indexed="81"/>
            <rFont val="Segoe UI"/>
            <family val="2"/>
          </rPr>
          <t xml:space="preserve">Anzahl der minimal zu erstellenden Abstellplätze für Motorräder. 
</t>
        </r>
      </text>
    </comment>
  </commentList>
</comments>
</file>

<file path=xl/sharedStrings.xml><?xml version="1.0" encoding="utf-8"?>
<sst xmlns="http://schemas.openxmlformats.org/spreadsheetml/2006/main" count="92" uniqueCount="57">
  <si>
    <t>Adresse des Vorhabens</t>
  </si>
  <si>
    <r>
      <t xml:space="preserve">Reduktionsgebiet PPV </t>
    </r>
    <r>
      <rPr>
        <sz val="11"/>
        <rFont val="Arial"/>
        <family val="2"/>
      </rPr>
      <t>(PW) ⓘ</t>
    </r>
  </si>
  <si>
    <t>E = Übriges Gebiet</t>
  </si>
  <si>
    <t>Min. %</t>
  </si>
  <si>
    <t>Max. %</t>
  </si>
  <si>
    <t>Link Reduktionsgebiete</t>
  </si>
  <si>
    <t>Anmerkungen</t>
  </si>
  <si>
    <t>Masseinheit</t>
  </si>
  <si>
    <t>Aktueller 
Zustand ⓘ</t>
  </si>
  <si>
    <t>Nach 
Ausführung ⓘ</t>
  </si>
  <si>
    <t>Normalbedarf (100%)</t>
  </si>
  <si>
    <t>Pflicht-PP</t>
  </si>
  <si>
    <t>davon für Besuchende/ Kundschaft</t>
  </si>
  <si>
    <t xml:space="preserve">Maximal zulässige Anzahl PP </t>
  </si>
  <si>
    <t>Nutzungsweise:</t>
  </si>
  <si>
    <r>
      <t xml:space="preserve"> für bestehtende und neue Nutzung )</t>
    </r>
    <r>
      <rPr>
        <vertAlign val="superscript"/>
        <sz val="8"/>
        <rFont val="Arial"/>
        <family val="2"/>
      </rPr>
      <t xml:space="preserve">1 </t>
    </r>
    <r>
      <rPr>
        <sz val="8"/>
        <rFont val="Arial"/>
        <family val="2"/>
      </rPr>
      <t>ⓘ</t>
    </r>
  </si>
  <si>
    <t>Wohnen ⓘ</t>
  </si>
  <si>
    <t>Geschossfläche</t>
  </si>
  <si>
    <r>
      <t>m</t>
    </r>
    <r>
      <rPr>
        <vertAlign val="superscript"/>
        <sz val="8"/>
        <rFont val="Arial"/>
        <family val="2"/>
      </rPr>
      <t>2</t>
    </r>
  </si>
  <si>
    <t>Anzahl Wohnungen ⓘ</t>
  </si>
  <si>
    <t>St.</t>
  </si>
  <si>
    <t>x</t>
  </si>
  <si>
    <t>Dienstleistung ⓘ</t>
  </si>
  <si>
    <r>
      <t>ersten 500 m</t>
    </r>
    <r>
      <rPr>
        <vertAlign val="superscript"/>
        <sz val="8"/>
        <rFont val="Arial"/>
        <family val="2"/>
      </rPr>
      <t>2</t>
    </r>
    <r>
      <rPr>
        <sz val="8"/>
        <rFont val="Arial"/>
        <family val="2"/>
      </rPr>
      <t xml:space="preserve"> je Betriebseinheit ⓘ</t>
    </r>
  </si>
  <si>
    <r>
      <t>über 500 m</t>
    </r>
    <r>
      <rPr>
        <vertAlign val="superscript"/>
        <sz val="8"/>
        <rFont val="Arial"/>
        <family val="2"/>
      </rPr>
      <t>2</t>
    </r>
    <r>
      <rPr>
        <sz val="8"/>
        <rFont val="Arial"/>
        <family val="2"/>
      </rPr>
      <t xml:space="preserve"> je Betriebseinheit</t>
    </r>
  </si>
  <si>
    <r>
      <t>ersten 500 m</t>
    </r>
    <r>
      <rPr>
        <vertAlign val="superscript"/>
        <sz val="8"/>
        <rFont val="Arial"/>
        <family val="2"/>
      </rPr>
      <t>2</t>
    </r>
    <r>
      <rPr>
        <sz val="8"/>
        <rFont val="Arial"/>
        <family val="2"/>
      </rPr>
      <t>, starker Publikumsverkehr ⓘ</t>
    </r>
  </si>
  <si>
    <r>
      <t>über 500 m</t>
    </r>
    <r>
      <rPr>
        <vertAlign val="superscript"/>
        <sz val="8"/>
        <rFont val="Arial"/>
        <family val="2"/>
      </rPr>
      <t>2</t>
    </r>
    <r>
      <rPr>
        <sz val="8"/>
        <rFont val="Arial"/>
        <family val="2"/>
      </rPr>
      <t>, starker Publikumsverkehr</t>
    </r>
  </si>
  <si>
    <t>Verkauf ⓘ</t>
  </si>
  <si>
    <r>
      <t>erste 2000 m</t>
    </r>
    <r>
      <rPr>
        <vertAlign val="superscript"/>
        <sz val="8"/>
        <rFont val="Arial"/>
        <family val="2"/>
      </rPr>
      <t>2</t>
    </r>
    <r>
      <rPr>
        <sz val="8"/>
        <rFont val="Arial"/>
        <family val="2"/>
      </rPr>
      <t xml:space="preserve"> je Betriebseinheit ⓘ</t>
    </r>
  </si>
  <si>
    <r>
      <t>über 2000 m</t>
    </r>
    <r>
      <rPr>
        <vertAlign val="superscript"/>
        <sz val="8"/>
        <rFont val="Arial"/>
        <family val="2"/>
      </rPr>
      <t>2</t>
    </r>
    <r>
      <rPr>
        <sz val="8"/>
        <rFont val="Arial"/>
        <family val="2"/>
      </rPr>
      <t xml:space="preserve"> je Betriebseinheit</t>
    </r>
  </si>
  <si>
    <t>Anzahl Sitzplätze</t>
  </si>
  <si>
    <t>Summen:</t>
  </si>
  <si>
    <r>
      <t>Minimum )</t>
    </r>
    <r>
      <rPr>
        <vertAlign val="superscript"/>
        <sz val="8"/>
        <color rgb="FFC00000"/>
        <rFont val="Arial"/>
        <family val="2"/>
      </rPr>
      <t xml:space="preserve">2 </t>
    </r>
    <r>
      <rPr>
        <sz val="8"/>
        <color rgb="FFC00000"/>
        <rFont val="Arial"/>
        <family val="2"/>
      </rPr>
      <t>ⓘ</t>
    </r>
  </si>
  <si>
    <r>
      <t>davon Besuchende )</t>
    </r>
    <r>
      <rPr>
        <vertAlign val="superscript"/>
        <sz val="8"/>
        <color rgb="FFC00000"/>
        <rFont val="Arial"/>
        <family val="2"/>
      </rPr>
      <t xml:space="preserve">2 </t>
    </r>
    <r>
      <rPr>
        <sz val="8"/>
        <color rgb="FFC00000"/>
        <rFont val="Arial"/>
        <family val="2"/>
      </rPr>
      <t>ⓘ</t>
    </r>
  </si>
  <si>
    <r>
      <t>Pflicht 
Total )</t>
    </r>
    <r>
      <rPr>
        <vertAlign val="superscript"/>
        <sz val="8"/>
        <rFont val="Arial"/>
        <family val="2"/>
      </rPr>
      <t xml:space="preserve">1 </t>
    </r>
    <r>
      <rPr>
        <sz val="8"/>
        <rFont val="Arial"/>
        <family val="2"/>
      </rPr>
      <t>ⓘ</t>
    </r>
  </si>
  <si>
    <r>
      <t>davon Besuchende )</t>
    </r>
    <r>
      <rPr>
        <vertAlign val="superscript"/>
        <sz val="8"/>
        <rFont val="Arial"/>
        <family val="2"/>
      </rPr>
      <t xml:space="preserve">1 </t>
    </r>
    <r>
      <rPr>
        <sz val="8"/>
        <rFont val="Arial"/>
        <family val="2"/>
      </rPr>
      <t>ⓘ</t>
    </r>
  </si>
  <si>
    <r>
      <t>Maximum )</t>
    </r>
    <r>
      <rPr>
        <vertAlign val="superscript"/>
        <sz val="8"/>
        <rFont val="Arial"/>
        <family val="2"/>
      </rPr>
      <t xml:space="preserve">1 
</t>
    </r>
    <r>
      <rPr>
        <sz val="8"/>
        <rFont val="Arial"/>
        <family val="2"/>
      </rPr>
      <t>ⓘ</t>
    </r>
    <r>
      <rPr>
        <vertAlign val="superscript"/>
        <sz val="8"/>
        <rFont val="Arial"/>
        <family val="2"/>
      </rPr>
      <t xml:space="preserve"> </t>
    </r>
  </si>
  <si>
    <r>
      <t>)</t>
    </r>
    <r>
      <rPr>
        <vertAlign val="superscript"/>
        <sz val="8"/>
        <color theme="0" tint="-0.499984740745262"/>
        <rFont val="Arial"/>
        <family val="2"/>
      </rPr>
      <t>1</t>
    </r>
    <r>
      <rPr>
        <sz val="8"/>
        <color theme="0" tint="-0.499984740745262"/>
        <rFont val="Arial"/>
        <family val="2"/>
      </rPr>
      <t xml:space="preserve"> Alle Nutzungen auf dem Baureal
)</t>
    </r>
    <r>
      <rPr>
        <vertAlign val="superscript"/>
        <sz val="8"/>
        <color theme="0" tint="-0.499984740745262"/>
        <rFont val="Arial"/>
        <family val="2"/>
      </rPr>
      <t>2</t>
    </r>
    <r>
      <rPr>
        <sz val="8"/>
        <color theme="0" tint="-0.499984740745262"/>
        <rFont val="Arial"/>
        <family val="2"/>
      </rPr>
      <t xml:space="preserve"> Nur der Mehrbedarf des Bauvorhabens; mögliche Differenzen zwischen 
Pflicht für neue Nutzung sowie der best. + neue Nutzung sind rundungsbedingt</t>
    </r>
  </si>
  <si>
    <t>Anmerkungen:</t>
  </si>
  <si>
    <t>Parkplatzberechnung</t>
  </si>
  <si>
    <r>
      <t xml:space="preserve">Bitte beachten Sie, dass es sich bei der Tabelle um eine </t>
    </r>
    <r>
      <rPr>
        <b/>
        <sz val="8"/>
        <color rgb="FFFF0000"/>
        <rFont val="Arial"/>
        <family val="2"/>
      </rPr>
      <t>Orientierungshilfe</t>
    </r>
    <r>
      <rPr>
        <sz val="8"/>
        <color rgb="FFFF0000"/>
        <rFont val="Arial"/>
        <family val="2"/>
      </rPr>
      <t xml:space="preserve"> handelt. Sie hat </t>
    </r>
    <r>
      <rPr>
        <b/>
        <u/>
        <sz val="8"/>
        <color rgb="FFFF0000"/>
        <rFont val="Arial"/>
        <family val="2"/>
      </rPr>
      <t>keine</t>
    </r>
    <r>
      <rPr>
        <b/>
        <sz val="8"/>
        <color rgb="FFFF0000"/>
        <rFont val="Arial"/>
        <family val="2"/>
      </rPr>
      <t xml:space="preserve"> Rechtsverbindlichkeit. </t>
    </r>
  </si>
  <si>
    <r>
      <rPr>
        <u/>
        <sz val="8"/>
        <rFont val="Arial"/>
        <family val="2"/>
      </rPr>
      <t>Rechtsgrundlagen:</t>
    </r>
    <r>
      <rPr>
        <sz val="8"/>
        <rFont val="Arial"/>
        <family val="2"/>
      </rPr>
      <t xml:space="preserve">
Parkplatzverordnung mit den Änderungen bis 16. Dezember 2015
</t>
    </r>
  </si>
  <si>
    <t>Fläche (inkl. Küche, Buffet, WC-Anlagen)</t>
  </si>
  <si>
    <r>
      <t>Gastronomie</t>
    </r>
    <r>
      <rPr>
        <sz val="10"/>
        <rFont val="Arial"/>
        <family val="2"/>
      </rPr>
      <t xml:space="preserve"> </t>
    </r>
    <r>
      <rPr>
        <b/>
        <sz val="10"/>
        <rFont val="Arial"/>
        <family val="2"/>
      </rPr>
      <t>ⓘ</t>
    </r>
  </si>
  <si>
    <t>leichte Zweiräder Pflicht</t>
  </si>
  <si>
    <t>davon für Besucher/ Kundschaft</t>
  </si>
  <si>
    <t>Motorräder Pflicht</t>
  </si>
  <si>
    <r>
      <t>bestehende und neue Nutzung )</t>
    </r>
    <r>
      <rPr>
        <vertAlign val="superscript"/>
        <sz val="8"/>
        <rFont val="Arial"/>
        <family val="2"/>
      </rPr>
      <t>1</t>
    </r>
    <r>
      <rPr>
        <sz val="8"/>
        <rFont val="Arial"/>
        <family val="2"/>
      </rPr>
      <t xml:space="preserve"> ⓘ</t>
    </r>
  </si>
  <si>
    <r>
      <t>für neue Nutzung/</t>
    </r>
    <r>
      <rPr>
        <b/>
        <sz val="8"/>
        <color rgb="FFC00000"/>
        <rFont val="Arial"/>
        <family val="2"/>
      </rPr>
      <t>Mehrbedarf )</t>
    </r>
    <r>
      <rPr>
        <b/>
        <vertAlign val="superscript"/>
        <sz val="8"/>
        <color rgb="FFC00000"/>
        <rFont val="Arial"/>
        <family val="2"/>
      </rPr>
      <t>2</t>
    </r>
    <r>
      <rPr>
        <sz val="8"/>
        <color rgb="FFC00000"/>
        <rFont val="Arial"/>
        <family val="2"/>
      </rPr>
      <t xml:space="preserve"> ⓘ</t>
    </r>
  </si>
  <si>
    <r>
      <t>Minimum )</t>
    </r>
    <r>
      <rPr>
        <vertAlign val="superscript"/>
        <sz val="8"/>
        <color rgb="FFC00000"/>
        <rFont val="Arial"/>
        <family val="2"/>
      </rPr>
      <t>2</t>
    </r>
    <r>
      <rPr>
        <sz val="8"/>
        <color rgb="FFC00000"/>
        <rFont val="Arial"/>
        <family val="2"/>
      </rPr>
      <t xml:space="preserve"> ⓘ</t>
    </r>
  </si>
  <si>
    <r>
      <t>Motor- 
räder )</t>
    </r>
    <r>
      <rPr>
        <vertAlign val="superscript"/>
        <sz val="8"/>
        <color rgb="FFC00000"/>
        <rFont val="Arial"/>
        <family val="2"/>
      </rPr>
      <t xml:space="preserve">2 </t>
    </r>
    <r>
      <rPr>
        <sz val="8"/>
        <color rgb="FFC00000"/>
        <rFont val="Arial"/>
        <family val="2"/>
      </rPr>
      <t>ⓘ</t>
    </r>
  </si>
  <si>
    <r>
      <t>leichte Zwei- räder )</t>
    </r>
    <r>
      <rPr>
        <vertAlign val="superscript"/>
        <sz val="8"/>
        <rFont val="Arial"/>
        <family val="2"/>
      </rPr>
      <t>1</t>
    </r>
    <r>
      <rPr>
        <sz val="8"/>
        <rFont val="Arial"/>
        <family val="2"/>
      </rPr>
      <t xml:space="preserve"> ⓘ</t>
    </r>
  </si>
  <si>
    <r>
      <t>davon Besuchende )</t>
    </r>
    <r>
      <rPr>
        <vertAlign val="superscript"/>
        <sz val="8"/>
        <rFont val="Arial"/>
        <family val="2"/>
      </rPr>
      <t>1</t>
    </r>
    <r>
      <rPr>
        <sz val="8"/>
        <rFont val="Arial"/>
        <family val="2"/>
      </rPr>
      <t xml:space="preserve"> ⓘ</t>
    </r>
  </si>
  <si>
    <r>
      <t>Motor- 
räder )</t>
    </r>
    <r>
      <rPr>
        <vertAlign val="superscript"/>
        <sz val="8"/>
        <rFont val="Arial"/>
        <family val="2"/>
      </rPr>
      <t xml:space="preserve">1 </t>
    </r>
    <r>
      <rPr>
        <sz val="8"/>
        <rFont val="Arial"/>
        <family val="2"/>
      </rPr>
      <t>ⓘ</t>
    </r>
  </si>
  <si>
    <t>Abstellplätze für Autos</t>
  </si>
  <si>
    <t>Abstellplätze für leichte Zweiräder und Motorräder</t>
  </si>
  <si>
    <r>
      <t>für neue Nutzung/</t>
    </r>
    <r>
      <rPr>
        <b/>
        <sz val="8"/>
        <color rgb="FFC00000"/>
        <rFont val="Arial"/>
        <family val="2"/>
      </rPr>
      <t>Mehrbedarf )</t>
    </r>
    <r>
      <rPr>
        <b/>
        <vertAlign val="superscript"/>
        <sz val="8"/>
        <color rgb="FFC00000"/>
        <rFont val="Arial"/>
        <family val="2"/>
      </rPr>
      <t xml:space="preserve">2 </t>
    </r>
    <r>
      <rPr>
        <sz val="8"/>
        <color rgb="FFC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</si>
</sst>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0" x14ac:knownFonts="1">
    <font>
      <sz val="10"/>
      <name val="Arial"/>
    </font>
    <font>
      <sz val="10"/>
      <name val="Arial"/>
      <family val="2"/>
    </font>
    <font>
      <sz val="8"/>
      <name val="Arial"/>
      <family val="2"/>
    </font>
    <font>
      <b/>
      <sz val="12"/>
      <name val="Arial"/>
      <family val="2"/>
    </font>
    <font>
      <b/>
      <sz val="11"/>
      <name val="Arial"/>
      <family val="2"/>
    </font>
    <font>
      <sz val="11"/>
      <name val="Arial"/>
      <family val="2"/>
    </font>
    <font>
      <sz val="8"/>
      <name val="Arial Narrow"/>
      <family val="2"/>
    </font>
    <font>
      <b/>
      <sz val="16"/>
      <name val="Arial"/>
      <family val="2"/>
    </font>
    <font>
      <u/>
      <sz val="10"/>
      <color theme="10"/>
      <name val="Arial"/>
      <family val="2"/>
    </font>
    <font>
      <sz val="8"/>
      <color indexed="55"/>
      <name val="Arial"/>
      <family val="2"/>
    </font>
    <font>
      <sz val="8"/>
      <color rgb="FFC00000"/>
      <name val="Arial"/>
      <family val="2"/>
    </font>
    <font>
      <b/>
      <sz val="8"/>
      <color rgb="FFC00000"/>
      <name val="Arial"/>
      <family val="2"/>
    </font>
    <font>
      <b/>
      <vertAlign val="superscript"/>
      <sz val="8"/>
      <color rgb="FFC00000"/>
      <name val="Arial"/>
      <family val="2"/>
    </font>
    <font>
      <vertAlign val="superscript"/>
      <sz val="8"/>
      <name val="Arial"/>
      <family val="2"/>
    </font>
    <font>
      <b/>
      <sz val="10"/>
      <name val="Arial"/>
      <family val="2"/>
    </font>
    <font>
      <i/>
      <sz val="10"/>
      <name val="Arial"/>
      <family val="2"/>
    </font>
    <font>
      <sz val="10"/>
      <color theme="0"/>
      <name val="Arial"/>
      <family val="2"/>
    </font>
    <font>
      <i/>
      <sz val="10"/>
      <color theme="0"/>
      <name val="Arial"/>
      <family val="2"/>
    </font>
    <font>
      <sz val="10"/>
      <color indexed="23"/>
      <name val="Arial"/>
      <family val="2"/>
    </font>
    <font>
      <sz val="10"/>
      <color rgb="FFC00000"/>
      <name val="Arial"/>
      <family val="2"/>
    </font>
    <font>
      <sz val="10"/>
      <color theme="1" tint="0.499984740745262"/>
      <name val="Arial"/>
      <family val="2"/>
    </font>
    <font>
      <sz val="9"/>
      <color indexed="23"/>
      <name val="Arial"/>
      <family val="2"/>
    </font>
    <font>
      <sz val="9"/>
      <color rgb="FFC00000"/>
      <name val="Arial"/>
      <family val="2"/>
    </font>
    <font>
      <sz val="9"/>
      <color theme="1" tint="0.499984740745262"/>
      <name val="Arial"/>
      <family val="2"/>
    </font>
    <font>
      <sz val="9"/>
      <name val="Arial"/>
      <family val="2"/>
    </font>
    <font>
      <sz val="10"/>
      <color indexed="55"/>
      <name val="Arial"/>
      <family val="2"/>
    </font>
    <font>
      <sz val="8"/>
      <color rgb="FFFF9999"/>
      <name val="Arial"/>
      <family val="2"/>
    </font>
    <font>
      <sz val="8"/>
      <color theme="0" tint="-0.249977111117893"/>
      <name val="Arial"/>
      <family val="2"/>
    </font>
    <font>
      <sz val="8"/>
      <color indexed="23"/>
      <name val="Arial"/>
      <family val="2"/>
    </font>
    <font>
      <u/>
      <sz val="8"/>
      <name val="Arial"/>
      <family val="2"/>
    </font>
    <font>
      <sz val="8"/>
      <color rgb="FF122B4A"/>
      <name val="Arial"/>
      <family val="2"/>
    </font>
    <font>
      <b/>
      <sz val="16"/>
      <color rgb="FFC00000"/>
      <name val="Arial"/>
      <family val="2"/>
    </font>
    <font>
      <b/>
      <sz val="12"/>
      <color rgb="FFC00000"/>
      <name val="Arial"/>
      <family val="2"/>
    </font>
    <font>
      <vertAlign val="superscript"/>
      <sz val="8"/>
      <color rgb="FFC00000"/>
      <name val="Arial"/>
      <family val="2"/>
    </font>
    <font>
      <sz val="8"/>
      <color theme="0" tint="-0.499984740745262"/>
      <name val="Arial"/>
      <family val="2"/>
    </font>
    <font>
      <vertAlign val="superscript"/>
      <sz val="8"/>
      <color theme="0" tint="-0.499984740745262"/>
      <name val="Arial"/>
      <family val="2"/>
    </font>
    <font>
      <b/>
      <sz val="8"/>
      <name val="Arial"/>
      <family val="2"/>
    </font>
    <font>
      <b/>
      <i/>
      <sz val="8"/>
      <name val="Arial"/>
      <family val="2"/>
    </font>
    <font>
      <sz val="9"/>
      <color indexed="81"/>
      <name val="Segoe UI"/>
      <family val="2"/>
    </font>
    <font>
      <b/>
      <sz val="9"/>
      <color indexed="81"/>
      <name val="Segoe UI"/>
      <family val="2"/>
    </font>
    <font>
      <vertAlign val="superscript"/>
      <sz val="9"/>
      <color indexed="81"/>
      <name val="Segoe UI"/>
      <family val="2"/>
    </font>
    <font>
      <u/>
      <sz val="9"/>
      <color indexed="81"/>
      <name val="Segoe UI"/>
      <family val="2"/>
    </font>
    <font>
      <u/>
      <vertAlign val="superscript"/>
      <sz val="9"/>
      <color indexed="81"/>
      <name val="Segoe UI"/>
      <family val="2"/>
    </font>
    <font>
      <b/>
      <u/>
      <sz val="9"/>
      <color indexed="81"/>
      <name val="Segoe UI"/>
      <family val="2"/>
    </font>
    <font>
      <b/>
      <sz val="12"/>
      <name val="Arial Black"/>
      <family val="2"/>
    </font>
    <font>
      <sz val="8"/>
      <color rgb="FFFF0000"/>
      <name val="Arial"/>
      <family val="2"/>
    </font>
    <font>
      <b/>
      <sz val="8"/>
      <color rgb="FFFF0000"/>
      <name val="Arial"/>
      <family val="2"/>
    </font>
    <font>
      <b/>
      <u/>
      <sz val="8"/>
      <color rgb="FFFF0000"/>
      <name val="Arial"/>
      <family val="2"/>
    </font>
    <font>
      <sz val="10"/>
      <color theme="0" tint="-0.499984740745262"/>
      <name val="Arial"/>
      <family val="2"/>
    </font>
    <font>
      <sz val="9"/>
      <color indexed="81"/>
      <name val="Segoe UI"/>
      <charset val="1"/>
    </font>
  </fonts>
  <fills count="5">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s>
  <borders count="53">
    <border>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rgb="FFC00000"/>
      </left>
      <right style="thin">
        <color rgb="FFC00000"/>
      </right>
      <top style="thin">
        <color rgb="FFC00000"/>
      </top>
      <bottom/>
      <diagonal/>
    </border>
    <border>
      <left/>
      <right style="thin">
        <color auto="1"/>
      </right>
      <top/>
      <bottom/>
      <diagonal/>
    </border>
    <border>
      <left style="thin">
        <color auto="1"/>
      </left>
      <right style="thin">
        <color auto="1"/>
      </right>
      <top/>
      <bottom style="thin">
        <color auto="1"/>
      </bottom>
      <diagonal/>
    </border>
    <border>
      <left style="thin">
        <color rgb="FFC00000"/>
      </left>
      <right style="thin">
        <color rgb="FFC00000"/>
      </right>
      <top/>
      <bottom/>
      <diagonal/>
    </border>
    <border>
      <left/>
      <right style="thin">
        <color rgb="FFC00000"/>
      </right>
      <top/>
      <bottom/>
      <diagonal/>
    </border>
    <border>
      <left style="thin">
        <color auto="1"/>
      </left>
      <right style="thin">
        <color auto="1"/>
      </right>
      <top/>
      <bottom/>
      <diagonal/>
    </border>
    <border>
      <left style="medium">
        <color rgb="FFC00000"/>
      </left>
      <right style="medium">
        <color rgb="FFC00000"/>
      </right>
      <top style="medium">
        <color rgb="FFC00000"/>
      </top>
      <bottom style="medium">
        <color rgb="FFC00000"/>
      </bottom>
      <diagonal/>
    </border>
    <border>
      <left/>
      <right/>
      <top style="thin">
        <color auto="1"/>
      </top>
      <bottom/>
      <diagonal/>
    </border>
    <border>
      <left style="thin">
        <color rgb="FFC00000"/>
      </left>
      <right style="thin">
        <color auto="1"/>
      </right>
      <top/>
      <bottom/>
      <diagonal/>
    </border>
    <border>
      <left style="thin">
        <color rgb="FFC00000"/>
      </left>
      <right/>
      <top/>
      <bottom/>
      <diagonal/>
    </border>
    <border>
      <left/>
      <right/>
      <top style="thin">
        <color rgb="FFC00000"/>
      </top>
      <bottom/>
      <diagonal/>
    </border>
    <border>
      <left style="thin">
        <color rgb="FFC00000"/>
      </left>
      <right style="thin">
        <color rgb="FFC00000"/>
      </right>
      <top/>
      <bottom style="thin">
        <color rgb="FFC00000"/>
      </bottom>
      <diagonal/>
    </border>
    <border>
      <left/>
      <right/>
      <top style="thin">
        <color rgb="FFC00000"/>
      </top>
      <bottom style="medium">
        <color rgb="FFC00000"/>
      </bottom>
      <diagonal/>
    </border>
    <border>
      <left/>
      <right/>
      <top style="thin">
        <color rgb="FFFF0000"/>
      </top>
      <bottom style="thin">
        <color rgb="FFC00000"/>
      </bottom>
      <diagonal/>
    </border>
    <border>
      <left/>
      <right/>
      <top style="thin">
        <color auto="1"/>
      </top>
      <bottom style="thin">
        <color indexed="64"/>
      </bottom>
      <diagonal/>
    </border>
    <border>
      <left style="medium">
        <color indexed="64"/>
      </left>
      <right/>
      <top/>
      <bottom/>
      <diagonal/>
    </border>
    <border>
      <left/>
      <right/>
      <top style="medium">
        <color auto="1"/>
      </top>
      <bottom/>
      <diagonal/>
    </border>
    <border>
      <left/>
      <right/>
      <top style="thin">
        <color auto="1"/>
      </top>
      <bottom style="medium">
        <color indexed="64"/>
      </bottom>
      <diagonal/>
    </border>
    <border>
      <left/>
      <right style="thin">
        <color rgb="FFC00000"/>
      </right>
      <top style="thin">
        <color rgb="FFC00000"/>
      </top>
      <bottom style="thin">
        <color rgb="FFC00000"/>
      </bottom>
      <diagonal/>
    </border>
    <border>
      <left/>
      <right/>
      <top style="thin">
        <color rgb="FFC00000"/>
      </top>
      <bottom style="thin">
        <color rgb="FFC00000"/>
      </bottom>
      <diagonal/>
    </border>
    <border>
      <left style="thin">
        <color auto="1"/>
      </left>
      <right/>
      <top style="thin">
        <color indexed="64"/>
      </top>
      <bottom style="thin">
        <color auto="1"/>
      </bottom>
      <diagonal/>
    </border>
    <border>
      <left/>
      <right style="medium">
        <color indexed="64"/>
      </right>
      <top style="medium">
        <color indexed="64"/>
      </top>
      <bottom style="medium">
        <color indexed="64"/>
      </bottom>
      <diagonal/>
    </border>
    <border>
      <left/>
      <right style="medium">
        <color rgb="FFC00000"/>
      </right>
      <top style="medium">
        <color rgb="FFC00000"/>
      </top>
      <bottom style="medium">
        <color rgb="FFC00000"/>
      </bottom>
      <diagonal/>
    </border>
    <border>
      <left/>
      <right/>
      <top/>
      <bottom style="medium">
        <color indexed="64"/>
      </bottom>
      <diagonal/>
    </border>
    <border>
      <left style="medium">
        <color auto="1"/>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rgb="FFC00000"/>
      </right>
      <top style="thin">
        <color rgb="FFC00000"/>
      </top>
      <bottom/>
      <diagonal/>
    </border>
    <border>
      <left style="thin">
        <color auto="1"/>
      </left>
      <right style="medium">
        <color indexed="64"/>
      </right>
      <top style="thin">
        <color auto="1"/>
      </top>
      <bottom/>
      <diagonal/>
    </border>
    <border>
      <left style="medium">
        <color indexed="64"/>
      </left>
      <right/>
      <top style="thin">
        <color rgb="FFC00000"/>
      </top>
      <bottom style="thin">
        <color rgb="FFC00000"/>
      </bottom>
      <diagonal/>
    </border>
    <border>
      <left/>
      <right style="medium">
        <color indexed="64"/>
      </right>
      <top style="thin">
        <color indexed="64"/>
      </top>
      <bottom style="thin">
        <color auto="1"/>
      </bottom>
      <diagonal/>
    </border>
    <border>
      <left style="thin">
        <color auto="1"/>
      </left>
      <right style="medium">
        <color indexed="64"/>
      </right>
      <top/>
      <bottom/>
      <diagonal/>
    </border>
    <border>
      <left style="medium">
        <color indexed="64"/>
      </left>
      <right style="thin">
        <color rgb="FFC00000"/>
      </right>
      <top/>
      <bottom/>
      <diagonal/>
    </border>
    <border>
      <left style="medium">
        <color indexed="64"/>
      </left>
      <right/>
      <top style="thin">
        <color rgb="FFC00000"/>
      </top>
      <bottom/>
      <diagonal/>
    </border>
    <border>
      <left/>
      <right style="medium">
        <color indexed="64"/>
      </right>
      <top style="thin">
        <color auto="1"/>
      </top>
      <bottom/>
      <diagonal/>
    </border>
    <border>
      <left style="medium">
        <color indexed="64"/>
      </left>
      <right/>
      <top style="medium">
        <color rgb="FFC00000"/>
      </top>
      <bottom style="medium">
        <color rgb="FFC00000"/>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FF0000"/>
      </bottom>
      <diagonal/>
    </border>
    <border>
      <left style="thin">
        <color rgb="FFC00000"/>
      </left>
      <right/>
      <top style="thin">
        <color rgb="FFFF0000"/>
      </top>
      <bottom/>
      <diagonal/>
    </border>
    <border>
      <left style="thin">
        <color rgb="FFC00000"/>
      </left>
      <right/>
      <top/>
      <bottom style="thin">
        <color rgb="FFFF0000"/>
      </bottom>
      <diagonal/>
    </border>
    <border>
      <left style="thin">
        <color rgb="FFC00000"/>
      </left>
      <right/>
      <top style="thin">
        <color rgb="FFC00000"/>
      </top>
      <bottom/>
      <diagonal/>
    </border>
    <border>
      <left style="medium">
        <color indexed="64"/>
      </left>
      <right style="thin">
        <color rgb="FFC00000"/>
      </right>
      <top/>
      <bottom style="thin">
        <color rgb="FFC00000"/>
      </bottom>
      <diagonal/>
    </border>
    <border>
      <left/>
      <right style="medium">
        <color indexed="64"/>
      </right>
      <top style="thin">
        <color auto="1"/>
      </top>
      <bottom style="medium">
        <color indexed="64"/>
      </bottom>
      <diagonal/>
    </border>
    <border>
      <left style="medium">
        <color indexed="64"/>
      </left>
      <right style="medium">
        <color rgb="FFC00000"/>
      </right>
      <top style="medium">
        <color rgb="FFC00000"/>
      </top>
      <bottom style="medium">
        <color rgb="FFC00000"/>
      </bottom>
      <diagonal/>
    </border>
  </borders>
  <cellStyleXfs count="2">
    <xf numFmtId="0" fontId="0" fillId="0" borderId="0"/>
    <xf numFmtId="0" fontId="8" fillId="0" borderId="0" applyNumberFormat="0" applyFill="0" applyBorder="0" applyAlignment="0" applyProtection="0"/>
  </cellStyleXfs>
  <cellXfs count="200">
    <xf numFmtId="0" fontId="0" fillId="0" borderId="0" xfId="0"/>
    <xf numFmtId="0" fontId="0" fillId="0" borderId="0" xfId="0" applyBorder="1"/>
    <xf numFmtId="0" fontId="0" fillId="0" borderId="0" xfId="0" applyAlignment="1"/>
    <xf numFmtId="0" fontId="0" fillId="0" borderId="0" xfId="0" applyAlignment="1">
      <alignment horizontal="center"/>
    </xf>
    <xf numFmtId="1" fontId="0" fillId="0" borderId="0" xfId="0" applyNumberFormat="1"/>
    <xf numFmtId="0" fontId="0" fillId="0" borderId="0" xfId="0" applyFill="1" applyBorder="1"/>
    <xf numFmtId="0" fontId="0" fillId="0" borderId="0" xfId="0" applyNumberFormat="1"/>
    <xf numFmtId="0" fontId="0" fillId="0" borderId="0" xfId="0" applyNumberFormat="1" applyBorder="1"/>
    <xf numFmtId="0" fontId="4" fillId="0" borderId="0" xfId="0" applyFont="1" applyAlignment="1"/>
    <xf numFmtId="0" fontId="0" fillId="0" borderId="1" xfId="0" applyBorder="1" applyAlignment="1"/>
    <xf numFmtId="0" fontId="4" fillId="3" borderId="2" xfId="0" applyNumberFormat="1" applyFont="1" applyFill="1" applyBorder="1" applyAlignment="1" applyProtection="1">
      <alignment vertical="center"/>
      <protection locked="0" hidden="1"/>
    </xf>
    <xf numFmtId="0" fontId="4" fillId="3" borderId="3" xfId="0" applyNumberFormat="1" applyFont="1" applyFill="1" applyBorder="1" applyAlignment="1" applyProtection="1">
      <alignment vertical="center"/>
      <protection locked="0" hidden="1"/>
    </xf>
    <xf numFmtId="0" fontId="4" fillId="0" borderId="0" xfId="0" applyNumberFormat="1" applyFont="1" applyFill="1" applyBorder="1" applyAlignment="1" applyProtection="1">
      <alignment vertical="center"/>
      <protection locked="0" hidden="1"/>
    </xf>
    <xf numFmtId="0" fontId="4" fillId="0" borderId="0" xfId="0" applyFont="1" applyAlignment="1">
      <alignment vertical="center"/>
    </xf>
    <xf numFmtId="0" fontId="0" fillId="0" borderId="1" xfId="0" applyBorder="1" applyAlignment="1">
      <alignment vertical="center"/>
    </xf>
    <xf numFmtId="0" fontId="3" fillId="3" borderId="4" xfId="0" applyFont="1" applyFill="1" applyBorder="1" applyAlignment="1" applyProtection="1">
      <alignment horizontal="center" vertical="center"/>
      <protection locked="0" hidden="1"/>
    </xf>
    <xf numFmtId="0" fontId="6" fillId="0" borderId="0" xfId="0" applyFont="1" applyBorder="1" applyAlignment="1">
      <alignment vertical="center"/>
    </xf>
    <xf numFmtId="1" fontId="7" fillId="0" borderId="0" xfId="0" applyNumberFormat="1" applyFont="1" applyBorder="1" applyAlignment="1">
      <alignment horizontal="center" vertical="center"/>
    </xf>
    <xf numFmtId="0" fontId="6" fillId="0" borderId="0" xfId="0" applyFont="1" applyAlignment="1">
      <alignment vertical="center" wrapText="1"/>
    </xf>
    <xf numFmtId="0" fontId="3" fillId="2" borderId="5"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4" fillId="0" borderId="0" xfId="0" applyFont="1" applyFill="1" applyAlignment="1">
      <alignment vertical="center"/>
    </xf>
    <xf numFmtId="0" fontId="8" fillId="0" borderId="0" xfId="1" applyProtection="1">
      <protection locked="0"/>
    </xf>
    <xf numFmtId="0" fontId="2" fillId="0" borderId="7" xfId="0" applyFont="1" applyBorder="1" applyAlignment="1">
      <alignment vertical="top" wrapText="1"/>
    </xf>
    <xf numFmtId="0" fontId="10" fillId="0" borderId="8" xfId="0" applyFont="1" applyBorder="1" applyAlignment="1">
      <alignment horizontal="center" vertical="top" wrapText="1"/>
    </xf>
    <xf numFmtId="0" fontId="2" fillId="0" borderId="9" xfId="0" applyFont="1" applyBorder="1" applyAlignment="1">
      <alignment vertical="top" wrapText="1"/>
    </xf>
    <xf numFmtId="0" fontId="2" fillId="0" borderId="6" xfId="0" applyFont="1" applyBorder="1" applyAlignment="1">
      <alignment horizontal="center" vertical="top" wrapText="1"/>
    </xf>
    <xf numFmtId="0" fontId="2" fillId="0" borderId="0" xfId="0" applyFont="1" applyFill="1" applyAlignment="1">
      <alignment textRotation="90"/>
    </xf>
    <xf numFmtId="0" fontId="2" fillId="0" borderId="0" xfId="0" applyFont="1" applyAlignment="1"/>
    <xf numFmtId="1" fontId="2" fillId="0" borderId="7" xfId="0" applyNumberFormat="1" applyFont="1" applyBorder="1" applyAlignment="1">
      <alignment horizontal="left" vertical="top" wrapText="1"/>
    </xf>
    <xf numFmtId="0" fontId="2" fillId="0" borderId="0" xfId="0" applyFont="1" applyFill="1" applyAlignment="1"/>
    <xf numFmtId="0" fontId="14"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1" fontId="15" fillId="0" borderId="0" xfId="0" applyNumberFormat="1" applyFont="1" applyBorder="1" applyAlignment="1">
      <alignment horizontal="center" vertical="center"/>
    </xf>
    <xf numFmtId="164" fontId="17" fillId="0" borderId="0" xfId="0" applyNumberFormat="1" applyFont="1" applyBorder="1" applyAlignment="1">
      <alignment horizontal="center" vertical="center"/>
    </xf>
    <xf numFmtId="1" fontId="17" fillId="0" borderId="0" xfId="0" applyNumberFormat="1" applyFont="1" applyBorder="1" applyAlignment="1">
      <alignment horizontal="center" vertical="center"/>
    </xf>
    <xf numFmtId="0" fontId="14" fillId="0" borderId="0" xfId="0" applyFont="1" applyFill="1" applyAlignment="1">
      <alignment vertical="center"/>
    </xf>
    <xf numFmtId="0" fontId="2" fillId="3" borderId="0" xfId="0" applyNumberFormat="1" applyFont="1" applyFill="1" applyBorder="1" applyAlignment="1" applyProtection="1">
      <alignment horizontal="center" vertical="center"/>
      <protection locked="0" hidden="1"/>
    </xf>
    <xf numFmtId="0" fontId="2" fillId="0" borderId="0" xfId="0" applyFont="1" applyFill="1" applyAlignment="1">
      <alignment vertical="center"/>
    </xf>
    <xf numFmtId="0" fontId="2" fillId="0" borderId="0" xfId="0" applyFont="1" applyAlignment="1">
      <alignment horizontal="center" vertical="center"/>
    </xf>
    <xf numFmtId="165" fontId="1" fillId="3" borderId="5" xfId="0" applyNumberFormat="1" applyFont="1" applyFill="1" applyBorder="1" applyAlignment="1" applyProtection="1">
      <alignment horizontal="center" vertical="center"/>
      <protection locked="0" hidden="1"/>
    </xf>
    <xf numFmtId="1" fontId="18" fillId="0" borderId="7" xfId="0" applyNumberFormat="1" applyFont="1" applyBorder="1" applyAlignment="1">
      <alignment horizontal="center" vertical="center"/>
    </xf>
    <xf numFmtId="4" fontId="19" fillId="0" borderId="11" xfId="0" applyNumberFormat="1" applyFont="1" applyBorder="1" applyAlignment="1">
      <alignment horizontal="center" vertical="center"/>
    </xf>
    <xf numFmtId="1" fontId="18" fillId="0" borderId="9" xfId="0" applyNumberFormat="1" applyFont="1" applyBorder="1" applyAlignment="1">
      <alignment horizontal="center" vertical="center"/>
    </xf>
    <xf numFmtId="4" fontId="20" fillId="0" borderId="9" xfId="0" applyNumberFormat="1" applyFont="1" applyBorder="1" applyAlignment="1">
      <alignment horizontal="center" vertical="center"/>
    </xf>
    <xf numFmtId="4" fontId="1" fillId="0" borderId="13" xfId="0" applyNumberFormat="1" applyFont="1" applyBorder="1" applyAlignment="1">
      <alignment horizontal="center" vertical="center"/>
    </xf>
    <xf numFmtId="165" fontId="2" fillId="0" borderId="0" xfId="0" applyNumberFormat="1" applyFont="1" applyFill="1" applyBorder="1" applyAlignment="1" applyProtection="1">
      <alignment horizontal="center" vertical="center"/>
      <protection locked="0" hidden="1"/>
    </xf>
    <xf numFmtId="0" fontId="0" fillId="0" borderId="0" xfId="0" applyAlignment="1">
      <alignment vertical="center"/>
    </xf>
    <xf numFmtId="1" fontId="1" fillId="3" borderId="5" xfId="0" applyNumberFormat="1" applyFont="1" applyFill="1" applyBorder="1" applyAlignment="1" applyProtection="1">
      <alignment horizontal="center" vertical="center"/>
      <protection locked="0" hidden="1"/>
    </xf>
    <xf numFmtId="4" fontId="1" fillId="0" borderId="9" xfId="0" applyNumberFormat="1" applyFont="1" applyBorder="1" applyAlignment="1">
      <alignment horizontal="center" vertical="center"/>
    </xf>
    <xf numFmtId="4" fontId="1" fillId="0" borderId="0" xfId="0" applyNumberFormat="1" applyFont="1" applyAlignment="1" applyProtection="1">
      <alignment horizontal="center" vertical="center"/>
      <protection locked="0" hidden="1"/>
    </xf>
    <xf numFmtId="1" fontId="1" fillId="0" borderId="0" xfId="0" applyNumberFormat="1" applyFont="1" applyBorder="1" applyAlignment="1">
      <alignment horizontal="center" vertical="center"/>
    </xf>
    <xf numFmtId="0" fontId="14" fillId="0" borderId="0" xfId="0" applyNumberFormat="1" applyFont="1" applyFill="1" applyAlignment="1">
      <alignment vertical="center"/>
    </xf>
    <xf numFmtId="4" fontId="18" fillId="0" borderId="0" xfId="0" applyNumberFormat="1" applyFont="1" applyBorder="1" applyAlignment="1">
      <alignment horizontal="center" vertical="center"/>
    </xf>
    <xf numFmtId="3" fontId="1" fillId="3" borderId="5" xfId="0" applyNumberFormat="1" applyFont="1" applyFill="1" applyBorder="1" applyAlignment="1" applyProtection="1">
      <alignment horizontal="center" vertical="center"/>
      <protection locked="0" hidden="1"/>
    </xf>
    <xf numFmtId="1" fontId="21" fillId="0" borderId="7" xfId="0" applyNumberFormat="1" applyFont="1" applyBorder="1" applyAlignment="1">
      <alignment horizontal="center" vertical="center"/>
    </xf>
    <xf numFmtId="4" fontId="22" fillId="0" borderId="11" xfId="0" applyNumberFormat="1" applyFont="1" applyBorder="1" applyAlignment="1">
      <alignment horizontal="center" vertical="center"/>
    </xf>
    <xf numFmtId="1" fontId="21" fillId="0" borderId="9" xfId="0" applyNumberFormat="1" applyFont="1" applyBorder="1" applyAlignment="1">
      <alignment horizontal="center" vertical="center"/>
    </xf>
    <xf numFmtId="4" fontId="23" fillId="0" borderId="9" xfId="0" applyNumberFormat="1" applyFont="1" applyBorder="1" applyAlignment="1">
      <alignment horizontal="center" vertical="center"/>
    </xf>
    <xf numFmtId="0" fontId="1" fillId="0" borderId="0" xfId="0" applyFont="1" applyBorder="1" applyAlignment="1">
      <alignment vertical="center"/>
    </xf>
    <xf numFmtId="0" fontId="2" fillId="0" borderId="0" xfId="0" applyFont="1" applyAlignment="1">
      <alignment vertical="center"/>
    </xf>
    <xf numFmtId="4" fontId="1" fillId="0" borderId="0" xfId="0" applyNumberFormat="1" applyFont="1" applyAlignment="1">
      <alignment horizontal="right" vertical="center"/>
    </xf>
    <xf numFmtId="1" fontId="25" fillId="0" borderId="0" xfId="0" applyNumberFormat="1" applyFont="1" applyFill="1" applyAlignment="1">
      <alignment horizontal="center" vertical="center"/>
    </xf>
    <xf numFmtId="0" fontId="1" fillId="0" borderId="0" xfId="0" applyFont="1" applyFill="1" applyBorder="1" applyAlignment="1">
      <alignment vertical="center"/>
    </xf>
    <xf numFmtId="1" fontId="7" fillId="0" borderId="0" xfId="0" applyNumberFormat="1" applyFont="1" applyFill="1" applyBorder="1" applyAlignment="1">
      <alignment horizontal="center" vertical="center"/>
    </xf>
    <xf numFmtId="4" fontId="30" fillId="0" borderId="0" xfId="0" applyNumberFormat="1" applyFont="1" applyBorder="1" applyAlignment="1">
      <alignment vertical="center" wrapText="1"/>
    </xf>
    <xf numFmtId="3" fontId="32" fillId="0" borderId="14"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28" fillId="0" borderId="0" xfId="0" applyFont="1" applyAlignment="1">
      <alignment horizontal="center" vertical="center" wrapText="1"/>
    </xf>
    <xf numFmtId="0" fontId="1" fillId="0" borderId="0" xfId="0" applyFont="1" applyFill="1" applyBorder="1" applyAlignment="1">
      <alignment horizontal="center" vertical="center"/>
    </xf>
    <xf numFmtId="0" fontId="28" fillId="0" borderId="0" xfId="0" applyFont="1" applyFill="1" applyAlignment="1" applyProtection="1">
      <alignment vertical="center"/>
      <protection locked="0" hidden="1"/>
    </xf>
    <xf numFmtId="0" fontId="28" fillId="0" borderId="0" xfId="0" applyFont="1" applyFill="1" applyBorder="1" applyAlignment="1" applyProtection="1">
      <alignment vertical="center"/>
      <protection locked="0" hidden="1"/>
    </xf>
    <xf numFmtId="0" fontId="36" fillId="0" borderId="0" xfId="0" applyFont="1" applyFill="1" applyBorder="1" applyAlignment="1" applyProtection="1">
      <alignment vertical="center"/>
      <protection locked="0" hidden="1"/>
    </xf>
    <xf numFmtId="0" fontId="37" fillId="3" borderId="0" xfId="0" applyFont="1" applyFill="1" applyAlignment="1" applyProtection="1">
      <alignment vertical="top"/>
      <protection locked="0" hidden="1"/>
    </xf>
    <xf numFmtId="0" fontId="36" fillId="3" borderId="0" xfId="0" applyFont="1" applyFill="1" applyAlignment="1" applyProtection="1">
      <alignment vertical="top"/>
      <protection locked="0" hidden="1"/>
    </xf>
    <xf numFmtId="0" fontId="34" fillId="3" borderId="0" xfId="0" applyFont="1" applyFill="1" applyAlignment="1" applyProtection="1">
      <alignment vertical="center" wrapText="1"/>
      <protection locked="0" hidden="1"/>
    </xf>
    <xf numFmtId="0" fontId="36" fillId="0" borderId="0" xfId="0" applyFont="1" applyFill="1" applyAlignment="1" applyProtection="1">
      <alignment vertical="top"/>
      <protection locked="0" hidden="1"/>
    </xf>
    <xf numFmtId="0" fontId="1" fillId="0" borderId="0" xfId="0" applyFont="1" applyFill="1" applyAlignment="1" applyProtection="1">
      <alignment vertical="center" wrapText="1"/>
      <protection locked="0" hidden="1"/>
    </xf>
    <xf numFmtId="0" fontId="44" fillId="0" borderId="0" xfId="0" applyFont="1" applyAlignment="1">
      <alignment vertical="center"/>
    </xf>
    <xf numFmtId="0" fontId="45" fillId="0" borderId="0" xfId="0" applyFont="1" applyAlignment="1">
      <alignment vertical="center"/>
    </xf>
    <xf numFmtId="1" fontId="2" fillId="0" borderId="16" xfId="0" applyNumberFormat="1" applyFont="1" applyBorder="1" applyAlignment="1">
      <alignment horizontal="left" vertical="top" wrapText="1"/>
    </xf>
    <xf numFmtId="1" fontId="1" fillId="0" borderId="17" xfId="0" applyNumberFormat="1" applyFont="1" applyBorder="1" applyAlignment="1">
      <alignment horizontal="center" vertical="center"/>
    </xf>
    <xf numFmtId="4" fontId="18" fillId="0" borderId="17" xfId="0" applyNumberFormat="1" applyFont="1" applyBorder="1" applyAlignment="1">
      <alignment horizontal="center" vertical="center"/>
    </xf>
    <xf numFmtId="1" fontId="1" fillId="0" borderId="12" xfId="0" applyNumberFormat="1" applyFont="1" applyBorder="1" applyAlignment="1">
      <alignment horizontal="center" vertical="center"/>
    </xf>
    <xf numFmtId="4" fontId="1" fillId="0" borderId="18" xfId="0" applyNumberFormat="1" applyFont="1" applyFill="1" applyBorder="1" applyAlignment="1">
      <alignment horizontal="center" vertical="center"/>
    </xf>
    <xf numFmtId="4" fontId="22" fillId="0" borderId="19" xfId="0" applyNumberFormat="1" applyFont="1" applyBorder="1" applyAlignment="1">
      <alignment horizontal="center" vertical="center"/>
    </xf>
    <xf numFmtId="4" fontId="26" fillId="0" borderId="20" xfId="0" applyNumberFormat="1" applyFont="1" applyFill="1" applyBorder="1" applyAlignment="1">
      <alignment horizontal="center" vertical="center"/>
    </xf>
    <xf numFmtId="4" fontId="19" fillId="0" borderId="8" xfId="0" applyNumberFormat="1" applyFont="1" applyBorder="1" applyAlignment="1">
      <alignment horizontal="center" vertical="center"/>
    </xf>
    <xf numFmtId="0" fontId="16" fillId="0" borderId="21" xfId="0" applyFont="1" applyBorder="1" applyAlignment="1">
      <alignment vertical="center"/>
    </xf>
    <xf numFmtId="4" fontId="20" fillId="0" borderId="6" xfId="0" applyNumberFormat="1" applyFont="1" applyBorder="1" applyAlignment="1">
      <alignment horizontal="center" vertical="center"/>
    </xf>
    <xf numFmtId="0" fontId="16" fillId="0" borderId="22" xfId="0" applyFont="1" applyBorder="1" applyAlignment="1">
      <alignment vertical="center"/>
    </xf>
    <xf numFmtId="4" fontId="1" fillId="0" borderId="6" xfId="0" applyNumberFormat="1" applyFont="1" applyBorder="1" applyAlignment="1">
      <alignment horizontal="center" vertical="center"/>
    </xf>
    <xf numFmtId="4" fontId="20" fillId="0" borderId="13" xfId="0" applyNumberFormat="1" applyFont="1" applyBorder="1" applyAlignment="1">
      <alignment horizontal="center" vertical="center"/>
    </xf>
    <xf numFmtId="4" fontId="19" fillId="0" borderId="17"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4" fillId="0" borderId="23" xfId="0" applyNumberFormat="1" applyFont="1" applyFill="1" applyBorder="1" applyAlignment="1" applyProtection="1">
      <alignment vertical="center"/>
      <protection locked="0" hidden="1"/>
    </xf>
    <xf numFmtId="4" fontId="27" fillId="0" borderId="25" xfId="0" applyNumberFormat="1" applyFont="1" applyFill="1" applyBorder="1" applyAlignment="1">
      <alignment horizontal="center" vertical="center"/>
    </xf>
    <xf numFmtId="4" fontId="27" fillId="0" borderId="15" xfId="0" applyNumberFormat="1" applyFont="1" applyFill="1" applyBorder="1" applyAlignment="1">
      <alignment horizontal="center" vertical="center"/>
    </xf>
    <xf numFmtId="3" fontId="3" fillId="0" borderId="23" xfId="0" applyNumberFormat="1" applyFont="1" applyBorder="1" applyAlignment="1">
      <alignment horizontal="center" vertical="center"/>
    </xf>
    <xf numFmtId="3" fontId="3" fillId="0" borderId="2" xfId="0" applyNumberFormat="1" applyFont="1" applyBorder="1" applyAlignment="1">
      <alignment horizontal="center" vertical="center"/>
    </xf>
    <xf numFmtId="0" fontId="19" fillId="0" borderId="11" xfId="0" applyFont="1" applyBorder="1" applyAlignment="1">
      <alignment horizontal="center" vertical="center"/>
    </xf>
    <xf numFmtId="2" fontId="1" fillId="0" borderId="13" xfId="0" applyNumberFormat="1" applyFont="1" applyBorder="1" applyAlignment="1">
      <alignment horizontal="center" vertical="center"/>
    </xf>
    <xf numFmtId="2" fontId="48" fillId="0" borderId="13" xfId="0" applyNumberFormat="1" applyFont="1" applyBorder="1" applyAlignment="1">
      <alignment horizontal="center" vertical="center"/>
    </xf>
    <xf numFmtId="4" fontId="48" fillId="0" borderId="9" xfId="0" applyNumberFormat="1" applyFont="1" applyBorder="1" applyAlignment="1">
      <alignment horizontal="center" vertical="center"/>
    </xf>
    <xf numFmtId="4" fontId="19" fillId="0" borderId="11"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2" fontId="24" fillId="0" borderId="13" xfId="0" applyNumberFormat="1" applyFont="1" applyBorder="1" applyAlignment="1">
      <alignment horizontal="center" vertical="center"/>
    </xf>
    <xf numFmtId="4" fontId="24" fillId="0" borderId="9" xfId="0" applyNumberFormat="1" applyFont="1" applyBorder="1" applyAlignment="1">
      <alignment horizontal="center" vertical="center"/>
    </xf>
    <xf numFmtId="0" fontId="0" fillId="0" borderId="27" xfId="0" applyBorder="1"/>
    <xf numFmtId="0" fontId="19" fillId="0" borderId="17" xfId="0" applyFont="1" applyBorder="1" applyAlignment="1">
      <alignment horizontal="center" vertical="center"/>
    </xf>
    <xf numFmtId="0" fontId="0" fillId="0" borderId="22" xfId="0" applyBorder="1"/>
    <xf numFmtId="2" fontId="1" fillId="0" borderId="10" xfId="0" applyNumberFormat="1" applyFont="1" applyBorder="1" applyAlignment="1">
      <alignment horizontal="center" vertical="center"/>
    </xf>
    <xf numFmtId="4" fontId="9" fillId="0" borderId="15" xfId="0" applyNumberFormat="1" applyFont="1" applyBorder="1" applyAlignment="1">
      <alignment horizontal="center" vertical="center"/>
    </xf>
    <xf numFmtId="3" fontId="7" fillId="0" borderId="29" xfId="0" applyNumberFormat="1" applyFont="1" applyBorder="1" applyAlignment="1">
      <alignment horizontal="center" vertical="center"/>
    </xf>
    <xf numFmtId="3" fontId="3" fillId="0" borderId="29" xfId="0" applyNumberFormat="1" applyFont="1" applyBorder="1" applyAlignment="1">
      <alignment horizontal="center" vertical="center"/>
    </xf>
    <xf numFmtId="1" fontId="7" fillId="0" borderId="4" xfId="0" applyNumberFormat="1" applyFont="1" applyBorder="1" applyAlignment="1">
      <alignment horizontal="center" vertical="center"/>
    </xf>
    <xf numFmtId="4" fontId="26" fillId="0" borderId="18" xfId="0" applyNumberFormat="1" applyFont="1" applyBorder="1" applyAlignment="1">
      <alignment horizontal="center" vertical="center"/>
    </xf>
    <xf numFmtId="3" fontId="31" fillId="0" borderId="30" xfId="0" applyNumberFormat="1" applyFont="1" applyBorder="1" applyAlignment="1">
      <alignment horizontal="center" vertical="center"/>
    </xf>
    <xf numFmtId="3" fontId="32" fillId="0" borderId="14" xfId="0" applyNumberFormat="1" applyFont="1" applyBorder="1" applyAlignment="1">
      <alignment horizontal="center" vertical="center"/>
    </xf>
    <xf numFmtId="0" fontId="0" fillId="0" borderId="0" xfId="0" applyFill="1" applyBorder="1" applyAlignment="1">
      <alignment vertical="center"/>
    </xf>
    <xf numFmtId="0" fontId="0" fillId="0" borderId="1" xfId="0" applyBorder="1"/>
    <xf numFmtId="0" fontId="0" fillId="0" borderId="31" xfId="0" applyBorder="1"/>
    <xf numFmtId="1" fontId="0" fillId="0" borderId="31" xfId="0" applyNumberFormat="1" applyBorder="1"/>
    <xf numFmtId="0" fontId="0" fillId="0" borderId="23" xfId="0" applyBorder="1"/>
    <xf numFmtId="0" fontId="10" fillId="0" borderId="35" xfId="0" applyFont="1" applyBorder="1" applyAlignment="1">
      <alignment horizontal="center" vertical="top" wrapText="1"/>
    </xf>
    <xf numFmtId="0" fontId="1" fillId="0" borderId="0" xfId="0" applyFont="1" applyBorder="1"/>
    <xf numFmtId="0" fontId="2" fillId="0" borderId="36" xfId="0" applyFont="1" applyBorder="1" applyAlignment="1">
      <alignment horizontal="center" vertical="top" wrapText="1"/>
    </xf>
    <xf numFmtId="0" fontId="1" fillId="0" borderId="23" xfId="0" applyFont="1" applyBorder="1" applyAlignment="1">
      <alignment vertical="center"/>
    </xf>
    <xf numFmtId="0" fontId="0" fillId="0" borderId="38" xfId="0" applyBorder="1"/>
    <xf numFmtId="2" fontId="19" fillId="0" borderId="35" xfId="0" applyNumberFormat="1" applyFont="1" applyBorder="1" applyAlignment="1">
      <alignment horizontal="center" vertical="center"/>
    </xf>
    <xf numFmtId="4" fontId="1" fillId="0" borderId="39" xfId="0" applyNumberFormat="1" applyFont="1" applyBorder="1" applyAlignment="1">
      <alignment horizontal="center" vertical="center"/>
    </xf>
    <xf numFmtId="2" fontId="19" fillId="0" borderId="40" xfId="0" applyNumberFormat="1" applyFont="1" applyBorder="1" applyAlignment="1">
      <alignment horizontal="center" vertical="center"/>
    </xf>
    <xf numFmtId="0" fontId="48" fillId="0" borderId="39" xfId="0" applyFont="1" applyBorder="1" applyAlignment="1">
      <alignment horizontal="center" vertical="center"/>
    </xf>
    <xf numFmtId="2" fontId="19" fillId="0" borderId="23" xfId="0" applyNumberFormat="1" applyFont="1" applyBorder="1" applyAlignment="1">
      <alignment horizontal="center" vertical="center"/>
    </xf>
    <xf numFmtId="0" fontId="1" fillId="0" borderId="1" xfId="0" applyFont="1" applyBorder="1" applyAlignment="1">
      <alignment horizontal="center" vertical="center"/>
    </xf>
    <xf numFmtId="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4" fontId="1" fillId="0" borderId="0" xfId="0" applyNumberFormat="1" applyFont="1" applyBorder="1" applyAlignment="1">
      <alignment horizontal="center" vertical="center"/>
    </xf>
    <xf numFmtId="0" fontId="1" fillId="0" borderId="39" xfId="0" applyFont="1" applyBorder="1" applyAlignment="1">
      <alignment horizontal="center" vertical="center"/>
    </xf>
    <xf numFmtId="2" fontId="22" fillId="0" borderId="40" xfId="0" applyNumberFormat="1" applyFont="1" applyBorder="1" applyAlignment="1">
      <alignment horizontal="center" vertical="center"/>
    </xf>
    <xf numFmtId="4" fontId="24" fillId="0" borderId="39" xfId="0" applyNumberFormat="1" applyFont="1" applyBorder="1" applyAlignment="1">
      <alignment horizontal="center" vertical="center"/>
    </xf>
    <xf numFmtId="2" fontId="26" fillId="0" borderId="41" xfId="0" applyNumberFormat="1" applyFont="1" applyBorder="1" applyAlignment="1">
      <alignment horizontal="center" vertical="center"/>
    </xf>
    <xf numFmtId="4" fontId="26" fillId="0" borderId="0" xfId="0" applyNumberFormat="1" applyFont="1" applyBorder="1" applyAlignment="1">
      <alignment horizontal="center" vertical="center"/>
    </xf>
    <xf numFmtId="1" fontId="25" fillId="0" borderId="0" xfId="0" applyNumberFormat="1" applyFont="1" applyBorder="1" applyAlignment="1">
      <alignment horizontal="center" vertical="center"/>
    </xf>
    <xf numFmtId="2" fontId="28" fillId="0" borderId="0" xfId="0" applyNumberFormat="1" applyFont="1" applyBorder="1" applyAlignment="1">
      <alignment horizontal="center" vertical="center"/>
    </xf>
    <xf numFmtId="4" fontId="28" fillId="0" borderId="42" xfId="0" applyNumberFormat="1" applyFont="1" applyBorder="1" applyAlignment="1">
      <alignment horizontal="center" vertical="center"/>
    </xf>
    <xf numFmtId="1" fontId="31" fillId="0" borderId="43" xfId="0" applyNumberFormat="1" applyFont="1" applyBorder="1" applyAlignment="1">
      <alignment horizontal="center" vertical="center"/>
    </xf>
    <xf numFmtId="0" fontId="10" fillId="0" borderId="44" xfId="0" applyFont="1" applyBorder="1" applyAlignment="1">
      <alignment horizontal="center" vertical="center" wrapText="1"/>
    </xf>
    <xf numFmtId="0" fontId="10" fillId="0" borderId="31" xfId="0" applyFont="1" applyBorder="1" applyAlignment="1">
      <alignment horizontal="center" vertical="center" wrapText="1"/>
    </xf>
    <xf numFmtId="1" fontId="2" fillId="0" borderId="31" xfId="0" applyNumberFormat="1" applyFont="1" applyBorder="1" applyAlignment="1">
      <alignment horizontal="center" vertical="center"/>
    </xf>
    <xf numFmtId="0" fontId="2" fillId="0" borderId="31" xfId="0" applyFont="1" applyBorder="1" applyAlignment="1">
      <alignment horizontal="center" vertical="center" wrapText="1"/>
    </xf>
    <xf numFmtId="0" fontId="2" fillId="0" borderId="45" xfId="0" applyFont="1" applyBorder="1" applyAlignment="1">
      <alignment horizontal="center" vertical="center" wrapText="1"/>
    </xf>
    <xf numFmtId="0" fontId="0" fillId="0" borderId="46" xfId="0" applyBorder="1"/>
    <xf numFmtId="4" fontId="18" fillId="0" borderId="49" xfId="0" applyNumberFormat="1" applyFont="1" applyBorder="1" applyAlignment="1">
      <alignment horizontal="center" vertical="center"/>
    </xf>
    <xf numFmtId="4" fontId="21" fillId="0" borderId="17" xfId="0" applyNumberFormat="1" applyFont="1" applyBorder="1" applyAlignment="1">
      <alignment horizontal="center" vertical="center"/>
    </xf>
    <xf numFmtId="0" fontId="14" fillId="0" borderId="0" xfId="0" applyFont="1" applyFill="1" applyBorder="1" applyAlignment="1">
      <alignment vertical="center"/>
    </xf>
    <xf numFmtId="1" fontId="0" fillId="0" borderId="0" xfId="0" applyNumberFormat="1" applyBorder="1"/>
    <xf numFmtId="0" fontId="17" fillId="0" borderId="23" xfId="0" applyFont="1" applyBorder="1" applyAlignment="1">
      <alignment horizontal="center" vertical="center"/>
    </xf>
    <xf numFmtId="0" fontId="16" fillId="0" borderId="0" xfId="0" applyFont="1" applyBorder="1" applyAlignment="1">
      <alignment vertical="center"/>
    </xf>
    <xf numFmtId="0" fontId="17" fillId="0" borderId="1" xfId="0" applyFont="1" applyBorder="1" applyAlignment="1">
      <alignment horizontal="center" vertical="center"/>
    </xf>
    <xf numFmtId="4" fontId="19" fillId="0" borderId="35" xfId="0" applyNumberFormat="1" applyFont="1" applyBorder="1" applyAlignment="1">
      <alignment horizontal="center" vertical="center"/>
    </xf>
    <xf numFmtId="4" fontId="1" fillId="0" borderId="36" xfId="0" applyNumberFormat="1" applyFont="1" applyBorder="1" applyAlignment="1">
      <alignment horizontal="center" vertical="center"/>
    </xf>
    <xf numFmtId="4" fontId="19" fillId="0" borderId="40" xfId="0" applyNumberFormat="1" applyFont="1" applyBorder="1" applyAlignment="1">
      <alignment horizontal="center" vertical="center"/>
    </xf>
    <xf numFmtId="4" fontId="1" fillId="0" borderId="1" xfId="0" applyNumberFormat="1" applyFont="1" applyBorder="1" applyAlignment="1">
      <alignment horizontal="center" vertical="center"/>
    </xf>
    <xf numFmtId="4" fontId="19" fillId="0" borderId="23" xfId="0" applyNumberFormat="1" applyFont="1" applyBorder="1" applyAlignment="1">
      <alignment horizontal="center" vertical="center"/>
    </xf>
    <xf numFmtId="4" fontId="17" fillId="0" borderId="1" xfId="0" applyNumberFormat="1" applyFont="1" applyBorder="1" applyAlignment="1">
      <alignment horizontal="center" vertical="center"/>
    </xf>
    <xf numFmtId="4" fontId="20" fillId="0" borderId="0" xfId="0" applyNumberFormat="1" applyFont="1" applyBorder="1" applyAlignment="1">
      <alignment horizontal="center" vertical="center"/>
    </xf>
    <xf numFmtId="4" fontId="22" fillId="0" borderId="50" xfId="0" applyNumberFormat="1" applyFont="1" applyBorder="1" applyAlignment="1">
      <alignment horizontal="center" vertical="center"/>
    </xf>
    <xf numFmtId="4" fontId="26" fillId="0" borderId="23"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4" fontId="9" fillId="0" borderId="51" xfId="0" applyNumberFormat="1" applyFont="1" applyFill="1" applyBorder="1" applyAlignment="1">
      <alignment horizontal="center" vertical="center"/>
    </xf>
    <xf numFmtId="3" fontId="31" fillId="0" borderId="52" xfId="0" applyNumberFormat="1" applyFont="1" applyFill="1" applyBorder="1" applyAlignment="1">
      <alignment horizontal="center" vertical="center"/>
    </xf>
    <xf numFmtId="3" fontId="7" fillId="0" borderId="32" xfId="0" applyNumberFormat="1" applyFont="1" applyFill="1" applyBorder="1" applyAlignment="1">
      <alignment horizontal="center" vertical="center"/>
    </xf>
    <xf numFmtId="0" fontId="10" fillId="0" borderId="44" xfId="0" applyFont="1" applyFill="1" applyBorder="1" applyAlignment="1">
      <alignment horizontal="center" vertical="center" wrapText="1"/>
    </xf>
    <xf numFmtId="0" fontId="10" fillId="0" borderId="31" xfId="0" applyFont="1" applyFill="1" applyBorder="1" applyAlignment="1">
      <alignment horizontal="center" vertical="center" wrapText="1"/>
    </xf>
    <xf numFmtId="1" fontId="2" fillId="0" borderId="3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9" fillId="0" borderId="47" xfId="0" applyFont="1" applyBorder="1" applyAlignment="1">
      <alignment horizontal="center" vertical="center" textRotation="90" wrapText="1"/>
    </xf>
    <xf numFmtId="0" fontId="9" fillId="0" borderId="48" xfId="0" applyFont="1" applyBorder="1" applyAlignment="1">
      <alignment horizontal="center" vertical="center" textRotation="90" wrapText="1"/>
    </xf>
    <xf numFmtId="0" fontId="10" fillId="4" borderId="37"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2" fillId="0" borderId="0" xfId="0" applyFont="1" applyBorder="1" applyAlignment="1">
      <alignment horizontal="left" vertical="center" wrapText="1"/>
    </xf>
    <xf numFmtId="0" fontId="34" fillId="0" borderId="0" xfId="0" applyFont="1" applyFill="1" applyAlignment="1" applyProtection="1">
      <alignment horizontal="left" vertical="center" wrapText="1"/>
      <protection locked="0" hidden="1"/>
    </xf>
    <xf numFmtId="0" fontId="2" fillId="0" borderId="0" xfId="0" applyFont="1" applyAlignment="1">
      <alignment horizontal="left"/>
    </xf>
    <xf numFmtId="0" fontId="2" fillId="0" borderId="9" xfId="0" applyFont="1" applyBorder="1" applyAlignment="1">
      <alignment horizontal="center" textRotation="90" wrapText="1"/>
    </xf>
    <xf numFmtId="0" fontId="2" fillId="0" borderId="6"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10" fillId="0" borderId="37"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8" xfId="0" applyFont="1" applyBorder="1" applyAlignment="1">
      <alignment horizontal="center" vertical="center" wrapText="1"/>
    </xf>
    <xf numFmtId="0" fontId="14" fillId="0" borderId="33" xfId="0" applyFont="1" applyBorder="1" applyAlignment="1">
      <alignment horizontal="center" vertical="center"/>
    </xf>
    <xf numFmtId="0" fontId="14" fillId="0" borderId="24" xfId="0" applyFont="1" applyBorder="1" applyAlignment="1">
      <alignment horizontal="center" vertical="center"/>
    </xf>
    <xf numFmtId="0" fontId="14" fillId="0" borderId="34" xfId="0" applyFont="1" applyBorder="1" applyAlignment="1">
      <alignment horizontal="center" vertical="center"/>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200025</xdr:colOff>
      <xdr:row>1</xdr:row>
      <xdr:rowOff>152400</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0002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is.stadt-zuerich.ch/intersecttools/parkplatzreduktionsgebiet.aspx"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6"/>
  <sheetViews>
    <sheetView tabSelected="1" zoomScale="115" zoomScaleNormal="115" zoomScalePageLayoutView="110" workbookViewId="0">
      <selection activeCell="H35" sqref="H35"/>
    </sheetView>
  </sheetViews>
  <sheetFormatPr baseColWidth="10" defaultRowHeight="12.75" x14ac:dyDescent="0.2"/>
  <cols>
    <col min="1" max="1" width="2.28515625" customWidth="1"/>
    <col min="2" max="2" width="34.85546875" customWidth="1"/>
    <col min="3" max="3" width="4.28515625" customWidth="1"/>
    <col min="4" max="5" width="8.7109375" customWidth="1"/>
    <col min="6" max="6" width="1.42578125" customWidth="1"/>
    <col min="7" max="7" width="7.7109375" customWidth="1"/>
    <col min="8" max="8" width="13" customWidth="1"/>
    <col min="9" max="9" width="13.140625" customWidth="1"/>
    <col min="10" max="10" width="1.42578125" customWidth="1"/>
    <col min="11" max="11" width="13" customWidth="1"/>
    <col min="12" max="12" width="13.140625" customWidth="1"/>
    <col min="13" max="13" width="13" customWidth="1"/>
    <col min="14" max="14" width="2.28515625" customWidth="1"/>
    <col min="15" max="17" width="13" customWidth="1"/>
    <col min="18" max="18" width="1.42578125" customWidth="1"/>
    <col min="19" max="21" width="13" customWidth="1"/>
  </cols>
  <sheetData>
    <row r="1" spans="1:22" ht="19.5" x14ac:dyDescent="0.2">
      <c r="A1" s="80" t="s">
        <v>39</v>
      </c>
      <c r="B1" s="2"/>
      <c r="C1" s="81" t="s">
        <v>40</v>
      </c>
      <c r="F1" s="4"/>
      <c r="J1" s="4"/>
      <c r="N1" s="5"/>
      <c r="O1" s="6"/>
    </row>
    <row r="2" spans="1:22" ht="13.5" thickBot="1" x14ac:dyDescent="0.25">
      <c r="A2" s="1"/>
      <c r="B2" s="2"/>
      <c r="C2" s="3"/>
      <c r="F2" s="4"/>
      <c r="J2" s="4"/>
      <c r="N2" s="5"/>
      <c r="O2" s="7"/>
    </row>
    <row r="3" spans="1:22" ht="15.75" thickBot="1" x14ac:dyDescent="0.3">
      <c r="A3" s="8" t="s">
        <v>0</v>
      </c>
      <c r="B3" s="8"/>
      <c r="C3" s="9"/>
      <c r="D3" s="10"/>
      <c r="E3" s="11"/>
      <c r="F3" s="11"/>
      <c r="G3" s="11"/>
      <c r="H3" s="11"/>
      <c r="I3" s="11"/>
      <c r="J3" s="11"/>
      <c r="K3" s="11"/>
      <c r="L3" s="11"/>
      <c r="M3" s="11"/>
      <c r="N3" s="97"/>
      <c r="O3" s="12"/>
    </row>
    <row r="4" spans="1:22" ht="13.5" thickBot="1" x14ac:dyDescent="0.25">
      <c r="A4" s="1"/>
      <c r="C4" s="3"/>
      <c r="F4" s="4"/>
      <c r="J4" s="4"/>
      <c r="N4" s="5"/>
      <c r="O4" s="1"/>
    </row>
    <row r="5" spans="1:22" ht="21" thickBot="1" x14ac:dyDescent="0.25">
      <c r="A5" s="13" t="s">
        <v>1</v>
      </c>
      <c r="B5" s="13"/>
      <c r="C5" s="14"/>
      <c r="D5" s="15"/>
      <c r="E5" s="16" t="s">
        <v>2</v>
      </c>
      <c r="F5" s="17"/>
      <c r="G5" s="18"/>
      <c r="H5" s="19">
        <f>IF(D5="A",10,IF(D5="B",25,IF(D5="C",40,IF(D5="D",60,IF(D5="E",70,IF(D5="",0,100))))))</f>
        <v>0</v>
      </c>
      <c r="I5" s="20" t="s">
        <v>3</v>
      </c>
      <c r="J5" s="17"/>
      <c r="K5" s="21"/>
      <c r="L5" s="21" t="s">
        <v>4</v>
      </c>
      <c r="M5" s="19">
        <f>IF(D5="A",10,IF(D5="B",45,IF(D5="C",70,IF(D5="D",95,IF(D5="E",115,IF(D5="",0,100))))))</f>
        <v>0</v>
      </c>
      <c r="N5" s="22"/>
      <c r="O5" s="1"/>
    </row>
    <row r="6" spans="1:22" x14ac:dyDescent="0.2">
      <c r="A6" s="1"/>
      <c r="B6" s="23" t="s">
        <v>5</v>
      </c>
      <c r="C6" s="3"/>
      <c r="F6" s="4"/>
      <c r="J6" s="4"/>
      <c r="N6" s="5"/>
    </row>
    <row r="7" spans="1:22" ht="13.5" thickBot="1" x14ac:dyDescent="0.25">
      <c r="A7" s="1"/>
      <c r="B7" s="23"/>
      <c r="C7" s="3"/>
      <c r="F7" s="4"/>
      <c r="H7" s="123"/>
      <c r="I7" s="123"/>
      <c r="J7" s="124"/>
      <c r="K7" s="123"/>
      <c r="L7" s="123"/>
      <c r="M7" s="123"/>
      <c r="N7" s="5"/>
    </row>
    <row r="8" spans="1:22" ht="16.5" customHeight="1" x14ac:dyDescent="0.2">
      <c r="A8" s="1"/>
      <c r="B8" s="23"/>
      <c r="C8" s="3"/>
      <c r="F8" s="4"/>
      <c r="G8" s="1"/>
      <c r="H8" s="197" t="s">
        <v>54</v>
      </c>
      <c r="I8" s="198"/>
      <c r="J8" s="198"/>
      <c r="K8" s="198"/>
      <c r="L8" s="198"/>
      <c r="M8" s="199"/>
      <c r="N8" s="121"/>
      <c r="O8" s="197" t="s">
        <v>55</v>
      </c>
      <c r="P8" s="198"/>
      <c r="Q8" s="198"/>
      <c r="R8" s="198"/>
      <c r="S8" s="198"/>
      <c r="T8" s="198"/>
      <c r="U8" s="199"/>
    </row>
    <row r="9" spans="1:22" x14ac:dyDescent="0.2">
      <c r="A9" s="1"/>
      <c r="B9" s="23"/>
      <c r="C9" s="3"/>
      <c r="F9" s="4"/>
      <c r="G9" s="154"/>
      <c r="H9" s="125"/>
      <c r="I9" s="1"/>
      <c r="J9" s="158"/>
      <c r="K9" s="1"/>
      <c r="L9" s="1"/>
      <c r="M9" s="122"/>
      <c r="N9" s="5"/>
      <c r="O9" s="125"/>
      <c r="P9" s="1"/>
      <c r="Q9" s="1"/>
      <c r="R9" s="1"/>
      <c r="S9" s="1"/>
      <c r="T9" s="1"/>
      <c r="U9" s="122"/>
    </row>
    <row r="10" spans="1:22" ht="33.75" x14ac:dyDescent="0.2">
      <c r="A10" s="187" t="s">
        <v>6</v>
      </c>
      <c r="B10" s="187"/>
      <c r="C10" s="188" t="s">
        <v>7</v>
      </c>
      <c r="D10" s="189" t="s">
        <v>8</v>
      </c>
      <c r="E10" s="189" t="s">
        <v>9</v>
      </c>
      <c r="F10" s="24"/>
      <c r="G10" s="181" t="s">
        <v>10</v>
      </c>
      <c r="H10" s="126" t="s">
        <v>11</v>
      </c>
      <c r="I10" s="25" t="s">
        <v>12</v>
      </c>
      <c r="J10" s="26"/>
      <c r="K10" s="27" t="s">
        <v>11</v>
      </c>
      <c r="L10" s="27" t="s">
        <v>12</v>
      </c>
      <c r="M10" s="128" t="s">
        <v>13</v>
      </c>
      <c r="N10" s="28"/>
      <c r="O10" s="126" t="s">
        <v>44</v>
      </c>
      <c r="P10" s="25" t="s">
        <v>45</v>
      </c>
      <c r="Q10" s="25" t="s">
        <v>46</v>
      </c>
      <c r="R10" s="127"/>
      <c r="S10" s="27" t="s">
        <v>44</v>
      </c>
      <c r="T10" s="27" t="s">
        <v>45</v>
      </c>
      <c r="U10" s="128" t="s">
        <v>46</v>
      </c>
    </row>
    <row r="11" spans="1:22" ht="12.75" customHeight="1" x14ac:dyDescent="0.2">
      <c r="A11" s="29"/>
      <c r="B11" s="29" t="s">
        <v>14</v>
      </c>
      <c r="C11" s="188"/>
      <c r="D11" s="190"/>
      <c r="E11" s="190"/>
      <c r="F11" s="30"/>
      <c r="G11" s="182"/>
      <c r="H11" s="183" t="s">
        <v>56</v>
      </c>
      <c r="I11" s="184"/>
      <c r="J11" s="82"/>
      <c r="K11" s="194" t="s">
        <v>15</v>
      </c>
      <c r="L11" s="195"/>
      <c r="M11" s="196"/>
      <c r="N11" s="31"/>
      <c r="O11" s="191" t="s">
        <v>48</v>
      </c>
      <c r="P11" s="192"/>
      <c r="Q11" s="193"/>
      <c r="R11" s="127"/>
      <c r="S11" s="194" t="s">
        <v>47</v>
      </c>
      <c r="T11" s="195"/>
      <c r="U11" s="196"/>
    </row>
    <row r="12" spans="1:22" x14ac:dyDescent="0.2">
      <c r="A12" s="32" t="s">
        <v>16</v>
      </c>
      <c r="B12" s="32"/>
      <c r="C12" s="33"/>
      <c r="D12" s="34"/>
      <c r="E12" s="34"/>
      <c r="F12" s="35"/>
      <c r="G12" s="90"/>
      <c r="H12" s="159">
        <f>PRODUCT(H5/100)</f>
        <v>0</v>
      </c>
      <c r="I12" s="36">
        <f>IF(E14*0.9&lt;&gt;0,E14*0.9,0)</f>
        <v>0</v>
      </c>
      <c r="J12" s="37"/>
      <c r="K12" s="160"/>
      <c r="L12" s="92"/>
      <c r="M12" s="161">
        <f>PRODUCT(M5/100)</f>
        <v>0</v>
      </c>
      <c r="N12" s="38"/>
      <c r="O12" s="129"/>
      <c r="P12" s="110"/>
      <c r="Q12" s="1"/>
      <c r="R12" s="1"/>
      <c r="S12" s="112"/>
      <c r="T12" s="1"/>
      <c r="U12" s="130"/>
    </row>
    <row r="13" spans="1:22" x14ac:dyDescent="0.2">
      <c r="A13" s="39"/>
      <c r="B13" s="40" t="s">
        <v>17</v>
      </c>
      <c r="C13" s="41" t="s">
        <v>18</v>
      </c>
      <c r="D13" s="42"/>
      <c r="E13" s="42"/>
      <c r="F13" s="43"/>
      <c r="G13" s="155" t="str">
        <f>IF((E13-D13)/120&lt;&gt;0,(E13-D13)/120,"-")</f>
        <v>-</v>
      </c>
      <c r="H13" s="162" t="str">
        <f>IF((E13-D13)/120*H12&lt;&gt;0,(E13-D13)/120*H12,"-")</f>
        <v>-</v>
      </c>
      <c r="I13" s="89" t="str">
        <f>IF(ISNUMBER(H13),H13/10,"-")</f>
        <v>-</v>
      </c>
      <c r="J13" s="45"/>
      <c r="K13" s="91" t="str">
        <f>IF((E13/120*H12)&lt;&gt;0,(E13/120*H12),"-")</f>
        <v>-</v>
      </c>
      <c r="L13" s="46" t="str">
        <f>IF(ISNUMBER(K13),K13/10,"-")</f>
        <v>-</v>
      </c>
      <c r="M13" s="163" t="str">
        <f>IF(E13/120*M12&lt;&gt;0,E13/120*M12,"-")</f>
        <v>-</v>
      </c>
      <c r="N13" s="48"/>
      <c r="O13" s="131" t="str">
        <f>IF((E13-D13)/40&lt;&gt;0,(E13-D13)/40,"-")</f>
        <v>-</v>
      </c>
      <c r="P13" s="44" t="str">
        <f>IF(ISNUMBER(O13),O13/10,"-")</f>
        <v>-</v>
      </c>
      <c r="Q13" s="89" t="str">
        <f>IF(ISNUMBER(H13),H13/10,"-")</f>
        <v>-</v>
      </c>
      <c r="R13" s="45"/>
      <c r="S13" s="103" t="str">
        <f>IF(E13/40&lt;&gt;0,E13/40,"-")</f>
        <v>-</v>
      </c>
      <c r="T13" s="93" t="str">
        <f>IF(ISNUMBER(S13),S13/10,"-")</f>
        <v>-</v>
      </c>
      <c r="U13" s="132" t="str">
        <f>IF(ISNUMBER(K13),K13/10,"-")</f>
        <v>-</v>
      </c>
    </row>
    <row r="14" spans="1:22" x14ac:dyDescent="0.2">
      <c r="A14" s="39"/>
      <c r="B14" s="40" t="s">
        <v>19</v>
      </c>
      <c r="C14" s="41" t="s">
        <v>20</v>
      </c>
      <c r="D14" s="50"/>
      <c r="E14" s="50"/>
      <c r="F14" s="43"/>
      <c r="G14" s="156" t="s">
        <v>21</v>
      </c>
      <c r="H14" s="164"/>
      <c r="I14" s="44" t="s">
        <v>21</v>
      </c>
      <c r="J14" s="45"/>
      <c r="K14" s="46" t="s">
        <v>21</v>
      </c>
      <c r="L14" s="46" t="s">
        <v>21</v>
      </c>
      <c r="M14" s="165" t="str">
        <f>IF(E14*0.9&lt;&gt;0,E14*0.9,"-")</f>
        <v>-</v>
      </c>
      <c r="N14" s="48"/>
      <c r="O14" s="133" t="s">
        <v>21</v>
      </c>
      <c r="P14" s="44" t="s">
        <v>21</v>
      </c>
      <c r="Q14" s="102" t="s">
        <v>21</v>
      </c>
      <c r="R14" s="45"/>
      <c r="S14" s="104" t="s">
        <v>21</v>
      </c>
      <c r="T14" s="105" t="s">
        <v>21</v>
      </c>
      <c r="U14" s="134" t="s">
        <v>21</v>
      </c>
    </row>
    <row r="15" spans="1:22" x14ac:dyDescent="0.2">
      <c r="A15" s="38" t="s">
        <v>22</v>
      </c>
      <c r="B15" s="38"/>
      <c r="C15" s="33"/>
      <c r="D15" s="52"/>
      <c r="E15" s="52"/>
      <c r="F15" s="53"/>
      <c r="G15" s="84"/>
      <c r="H15" s="166"/>
      <c r="I15" s="44"/>
      <c r="J15" s="83"/>
      <c r="K15" s="94"/>
      <c r="L15" s="94"/>
      <c r="M15" s="167" t="str">
        <f>IF(I12&gt;M13,I12,M13)</f>
        <v>-</v>
      </c>
      <c r="N15" s="157"/>
      <c r="O15" s="135"/>
      <c r="P15" s="95"/>
      <c r="Q15" s="111"/>
      <c r="R15" s="83"/>
      <c r="S15" s="103"/>
      <c r="T15" s="47"/>
      <c r="U15" s="136"/>
      <c r="V15" s="1"/>
    </row>
    <row r="16" spans="1:22" x14ac:dyDescent="0.2">
      <c r="A16" s="39"/>
      <c r="B16" s="40" t="s">
        <v>23</v>
      </c>
      <c r="C16" s="41" t="s">
        <v>18</v>
      </c>
      <c r="D16" s="42"/>
      <c r="E16" s="42"/>
      <c r="F16" s="43"/>
      <c r="G16" s="84" t="str">
        <f>IF((E16-D16)/120&lt;&gt;0,(E16-D16)/120,"-")</f>
        <v>-</v>
      </c>
      <c r="H16" s="164" t="str">
        <f>IF((E16-D16)/120*H12&lt;&gt;0,(E16-D16)/120*H12,"-")</f>
        <v>-</v>
      </c>
      <c r="I16" s="44" t="str">
        <f>IF(ISNUMBER(H16),H16/4,"-")</f>
        <v>-</v>
      </c>
      <c r="J16" s="45"/>
      <c r="K16" s="46" t="str">
        <f>IF((E16/120*H12)&lt;&gt;0,(E16/120*H12),"-")</f>
        <v>-</v>
      </c>
      <c r="L16" s="46" t="str">
        <f>IF(ISNUMBER(K16),K16/4,"-")</f>
        <v>-</v>
      </c>
      <c r="M16" s="132" t="str">
        <f>IF(E16/120*M12&lt;&gt;0,E16/120*M12,"-")</f>
        <v>-</v>
      </c>
      <c r="N16" s="48"/>
      <c r="O16" s="133" t="str">
        <f>IF((E16-D16)/300&lt;&gt;0,(E16-D16)/300,"-")</f>
        <v>-</v>
      </c>
      <c r="P16" s="106" t="str">
        <f>IF(ISNUMBER(O16),O16/2,"-")</f>
        <v>-</v>
      </c>
      <c r="Q16" s="44" t="str">
        <f>IF(ISNUMBER(H16),H16/10,"-")</f>
        <v>-</v>
      </c>
      <c r="R16" s="45"/>
      <c r="S16" s="103" t="str">
        <f>IF((E16)/300&lt;&gt;0,(E16)/300,"-")</f>
        <v>-</v>
      </c>
      <c r="T16" s="107" t="str">
        <f>IF(ISNUMBER(S16),S16/2,"-")</f>
        <v>-</v>
      </c>
      <c r="U16" s="132" t="str">
        <f>IF(ISNUMBER(K16),K16/10,"-")</f>
        <v>-</v>
      </c>
    </row>
    <row r="17" spans="1:22" x14ac:dyDescent="0.2">
      <c r="A17" s="39"/>
      <c r="B17" s="40" t="s">
        <v>24</v>
      </c>
      <c r="C17" s="41" t="s">
        <v>18</v>
      </c>
      <c r="D17" s="42"/>
      <c r="E17" s="42"/>
      <c r="F17" s="43"/>
      <c r="G17" s="84" t="str">
        <f>IF((E17-D17)/210&lt;&gt;0,(E17-D17)/210,"-")</f>
        <v>-</v>
      </c>
      <c r="H17" s="164" t="str">
        <f>IF((E17-D17)/210*H12&lt;&gt;0,(E17-D17)/210*H12,"-")</f>
        <v>-</v>
      </c>
      <c r="I17" s="44" t="str">
        <f>IF(ISNUMBER(H17),H17/4,"-")</f>
        <v>-</v>
      </c>
      <c r="J17" s="45"/>
      <c r="K17" s="46" t="str">
        <f>IF((E17/210*H12)&lt;&gt;0,(E17/210*H12),"-")</f>
        <v>-</v>
      </c>
      <c r="L17" s="46" t="str">
        <f t="shared" ref="L17" si="0">IF(ISNUMBER(K17),K17/4,"-")</f>
        <v>-</v>
      </c>
      <c r="M17" s="132" t="str">
        <f>IF(E17/210*M12&lt;&gt;0,E17/210*M12,"-")</f>
        <v>-</v>
      </c>
      <c r="N17" s="48"/>
      <c r="O17" s="133" t="str">
        <f>IF((E17-D17)/300&lt;&gt;0,(E17-D17)/300,"-")</f>
        <v>-</v>
      </c>
      <c r="P17" s="106" t="str">
        <f>IF(ISNUMBER(O17),O17/2,"-")</f>
        <v>-</v>
      </c>
      <c r="Q17" s="44" t="str">
        <f>IF(ISNUMBER(H17),H17/10,"-")</f>
        <v>-</v>
      </c>
      <c r="R17" s="45"/>
      <c r="S17" s="103" t="str">
        <f>IF((E17)/300&lt;&gt;0,(E17)/300,"-")</f>
        <v>-</v>
      </c>
      <c r="T17" s="107" t="str">
        <f>IF(ISNUMBER(S17),S17/2,"-")</f>
        <v>-</v>
      </c>
      <c r="U17" s="132" t="str">
        <f>IF(ISNUMBER(K17),K17/10,"-")</f>
        <v>-</v>
      </c>
    </row>
    <row r="18" spans="1:22" x14ac:dyDescent="0.2">
      <c r="A18" s="39"/>
      <c r="B18" s="40" t="s">
        <v>25</v>
      </c>
      <c r="C18" s="41" t="s">
        <v>18</v>
      </c>
      <c r="D18" s="42"/>
      <c r="E18" s="42"/>
      <c r="F18" s="43"/>
      <c r="G18" s="84" t="str">
        <f>IF((E18-D18)/120&lt;&gt;0,(E18-D18)/120,"-")</f>
        <v>-</v>
      </c>
      <c r="H18" s="164" t="str">
        <f>IF((E18-D18)/120*H12&lt;&gt;0,(E18-D18)/120*H12,"-")</f>
        <v>-</v>
      </c>
      <c r="I18" s="44" t="str">
        <f>IF(ISNUMBER(H18),H18/2,"-")</f>
        <v>-</v>
      </c>
      <c r="J18" s="45"/>
      <c r="K18" s="46" t="str">
        <f>IF((E18/120*H12)&lt;&gt;0,(E18/120*H12),"-")</f>
        <v>-</v>
      </c>
      <c r="L18" s="46" t="str">
        <f>IF(ISNUMBER(K18),K18/2,"-")</f>
        <v>-</v>
      </c>
      <c r="M18" s="132" t="str">
        <f>IF(E18/120*M12&lt;&gt;0,E18/120*M12,"-")</f>
        <v>-</v>
      </c>
      <c r="N18" s="48"/>
      <c r="O18" s="133" t="str">
        <f>IF((E18-D18)/300&lt;&gt;0,(E18-D18)/300,"-")</f>
        <v>-</v>
      </c>
      <c r="P18" s="106" t="str">
        <f>IF(ISNUMBER(O18),O18/2,"-")</f>
        <v>-</v>
      </c>
      <c r="Q18" s="44" t="str">
        <f>IF(ISNUMBER(H18),H18/10,"-")</f>
        <v>-</v>
      </c>
      <c r="R18" s="45"/>
      <c r="S18" s="103" t="str">
        <f>IF((E18)/300&lt;&gt;0,(E18)/300,"-")</f>
        <v>-</v>
      </c>
      <c r="T18" s="107" t="str">
        <f>IF(ISNUMBER(S18),S18/2,"-")</f>
        <v>-</v>
      </c>
      <c r="U18" s="132" t="str">
        <f>IF(ISNUMBER(K18),K18/10,"-")</f>
        <v>-</v>
      </c>
    </row>
    <row r="19" spans="1:22" x14ac:dyDescent="0.2">
      <c r="A19" s="39"/>
      <c r="B19" s="40" t="s">
        <v>26</v>
      </c>
      <c r="C19" s="41" t="s">
        <v>18</v>
      </c>
      <c r="D19" s="42"/>
      <c r="E19" s="42"/>
      <c r="F19" s="43"/>
      <c r="G19" s="84" t="str">
        <f>IF((E19-D19)/210&lt;&gt;0,(E19-D19)/210,"-")</f>
        <v>-</v>
      </c>
      <c r="H19" s="164" t="str">
        <f>IF((E19-D19)/210*H12&lt;&gt;0,(E19-D19)/210*H12,"-")</f>
        <v>-</v>
      </c>
      <c r="I19" s="44" t="str">
        <f>IF(ISNUMBER(H19),H19/2,"-")</f>
        <v>-</v>
      </c>
      <c r="J19" s="45"/>
      <c r="K19" s="46" t="str">
        <f>IF((E19/210*H12)&lt;&gt;0,(E19/210*H12),"-")</f>
        <v>-</v>
      </c>
      <c r="L19" s="46" t="str">
        <f>IF(ISNUMBER(K19),K19/2,"-")</f>
        <v>-</v>
      </c>
      <c r="M19" s="132" t="str">
        <f>IF(E19/210*M12&lt;&gt;0,E19/210*M12,"-")</f>
        <v>-</v>
      </c>
      <c r="N19" s="48"/>
      <c r="O19" s="133" t="str">
        <f>IF((E19-D19)/300&lt;&gt;0,(E19-D19)/300,"-")</f>
        <v>-</v>
      </c>
      <c r="P19" s="106" t="str">
        <f>IF(ISNUMBER(O19),O19/2,"-")</f>
        <v>-</v>
      </c>
      <c r="Q19" s="44" t="str">
        <f>IF(ISNUMBER(H19),H19/10,"-")</f>
        <v>-</v>
      </c>
      <c r="R19" s="45"/>
      <c r="S19" s="103" t="str">
        <f>IF((E19)/300&lt;&gt;0,(E19)/300,"-")</f>
        <v>-</v>
      </c>
      <c r="T19" s="107" t="str">
        <f>IF(ISNUMBER(S19),S19/2,"-")</f>
        <v>-</v>
      </c>
      <c r="U19" s="132" t="str">
        <f>IF(ISNUMBER(K19),K19/10,"-")</f>
        <v>-</v>
      </c>
    </row>
    <row r="20" spans="1:22" x14ac:dyDescent="0.2">
      <c r="A20" s="38" t="s">
        <v>27</v>
      </c>
      <c r="B20" s="38"/>
      <c r="C20" s="33"/>
      <c r="D20" s="52"/>
      <c r="E20" s="52"/>
      <c r="F20" s="53"/>
      <c r="G20" s="84"/>
      <c r="H20" s="164"/>
      <c r="I20" s="95"/>
      <c r="J20" s="96"/>
      <c r="K20" s="168"/>
      <c r="L20" s="94"/>
      <c r="M20" s="132"/>
      <c r="N20" s="38"/>
      <c r="O20" s="133"/>
      <c r="P20" s="137"/>
      <c r="Q20" s="102"/>
      <c r="R20" s="83"/>
      <c r="S20" s="103"/>
      <c r="T20" s="51"/>
      <c r="U20" s="136"/>
      <c r="V20" s="1"/>
    </row>
    <row r="21" spans="1:22" x14ac:dyDescent="0.2">
      <c r="A21" s="39"/>
      <c r="B21" s="40" t="s">
        <v>28</v>
      </c>
      <c r="C21" s="41" t="s">
        <v>18</v>
      </c>
      <c r="D21" s="42"/>
      <c r="E21" s="42"/>
      <c r="F21" s="43"/>
      <c r="G21" s="84" t="str">
        <f>IF((E21-D21)/100&lt;&gt;0,(E21-D21)/100,"-")</f>
        <v>-</v>
      </c>
      <c r="H21" s="164" t="str">
        <f>IF((E21-D21)/100*H12&lt;&gt;0,(E21-D21)/100*H12,"-")</f>
        <v>-</v>
      </c>
      <c r="I21" s="44" t="str">
        <f>IF(ISNUMBER(H21),H21*0.75,"-")</f>
        <v>-</v>
      </c>
      <c r="J21" s="45"/>
      <c r="K21" s="46" t="str">
        <f>IF((E21/100*H12)&lt;&gt;0,(E21/100*H12),"-")</f>
        <v>-</v>
      </c>
      <c r="L21" s="46" t="str">
        <f>IF(ISNUMBER(K21),K21*0.75,"-")</f>
        <v>-</v>
      </c>
      <c r="M21" s="132" t="str">
        <f>IF(E21/100*M12&lt;&gt;0,E21/100*M12,"-")</f>
        <v>-</v>
      </c>
      <c r="N21" s="48"/>
      <c r="O21" s="133" t="str">
        <f>IF((E21-D21)/160&lt;&gt;0,(E21-D21)/160,"-")</f>
        <v>-</v>
      </c>
      <c r="P21" s="44" t="str">
        <f>IF(ISNUMBER(O21),O21*0.75,"-")</f>
        <v>-</v>
      </c>
      <c r="Q21" s="44" t="str">
        <f>IF(ISNUMBER(H21),H21/10,"-")</f>
        <v>-</v>
      </c>
      <c r="R21" s="45"/>
      <c r="S21" s="103" t="str">
        <f>IF((E21)/160&lt;&gt;0,(E21)/160,"-")</f>
        <v>-</v>
      </c>
      <c r="T21" s="51" t="str">
        <f>IF(ISNUMBER(S21),S21*0.75,"-")</f>
        <v>-</v>
      </c>
      <c r="U21" s="132" t="str">
        <f>IF(ISNUMBER(K21),K21/10,"-")</f>
        <v>-</v>
      </c>
    </row>
    <row r="22" spans="1:22" x14ac:dyDescent="0.2">
      <c r="A22" s="39"/>
      <c r="B22" s="40" t="s">
        <v>29</v>
      </c>
      <c r="C22" s="41" t="s">
        <v>18</v>
      </c>
      <c r="D22" s="42"/>
      <c r="E22" s="42"/>
      <c r="F22" s="43"/>
      <c r="G22" s="84" t="str">
        <f>IF((E22-D22)/160&lt;&gt;0,(E22-D22)/160,"-")</f>
        <v>-</v>
      </c>
      <c r="H22" s="164" t="str">
        <f>IF((E22-D22)/160*H12&lt;&gt;0,(E22-D22)/160*H12,"-")</f>
        <v>-</v>
      </c>
      <c r="I22" s="44" t="str">
        <f>IF(ISNUMBER(H22),H22*0.75,"-")</f>
        <v>-</v>
      </c>
      <c r="J22" s="45"/>
      <c r="K22" s="46" t="str">
        <f>IF((E22/160*H12)&lt;&gt;0,(E22/160*H12),"-")</f>
        <v>-</v>
      </c>
      <c r="L22" s="46" t="str">
        <f>IF(ISNUMBER(K22),K22*0.75,"-")</f>
        <v>-</v>
      </c>
      <c r="M22" s="132" t="str">
        <f>IF(E22/160*M12&lt;&gt;0,E22/160*M12,"-")</f>
        <v>-</v>
      </c>
      <c r="N22" s="48"/>
      <c r="O22" s="133" t="str">
        <f>IF((E22-D22)/160&lt;&gt;0,(E22-D22)/160,"-")</f>
        <v>-</v>
      </c>
      <c r="P22" s="44" t="str">
        <f>IF(ISNUMBER(O22),O22*0.75,"-")</f>
        <v>-</v>
      </c>
      <c r="Q22" s="44" t="str">
        <f>IF(ISNUMBER(H22),H22/10,"-")</f>
        <v>-</v>
      </c>
      <c r="R22" s="45"/>
      <c r="S22" s="103" t="str">
        <f>IF((E22)/160&lt;&gt;0,(E22)/160,"-")</f>
        <v>-</v>
      </c>
      <c r="T22" s="51" t="str">
        <f>IF(ISNUMBER(S22),S22*0.75,"-")</f>
        <v>-</v>
      </c>
      <c r="U22" s="132" t="str">
        <f>IF(ISNUMBER(K22),K22/10,"-")</f>
        <v>-</v>
      </c>
    </row>
    <row r="23" spans="1:22" x14ac:dyDescent="0.2">
      <c r="A23" s="54" t="s">
        <v>43</v>
      </c>
      <c r="B23" s="38"/>
      <c r="C23" s="33"/>
      <c r="D23" s="52"/>
      <c r="E23" s="52"/>
      <c r="F23" s="85"/>
      <c r="G23" s="55"/>
      <c r="H23" s="166"/>
      <c r="I23" s="44"/>
      <c r="J23" s="53"/>
      <c r="K23" s="94"/>
      <c r="L23" s="94"/>
      <c r="M23" s="132"/>
      <c r="N23" s="38"/>
      <c r="O23" s="133"/>
      <c r="P23" s="44"/>
      <c r="Q23" s="138"/>
      <c r="R23" s="83"/>
      <c r="S23" s="103"/>
      <c r="T23" s="139"/>
      <c r="U23" s="140"/>
      <c r="V23" s="1"/>
    </row>
    <row r="24" spans="1:22" x14ac:dyDescent="0.2">
      <c r="A24" s="39"/>
      <c r="B24" s="40" t="s">
        <v>42</v>
      </c>
      <c r="C24" s="41" t="s">
        <v>18</v>
      </c>
      <c r="D24" s="42"/>
      <c r="E24" s="42">
        <v>5000</v>
      </c>
      <c r="F24" s="43"/>
      <c r="G24" s="84">
        <f>IF((E24-D24)/40&lt;&gt;0,(E24-D24)/40,"-")</f>
        <v>125</v>
      </c>
      <c r="H24" s="164" t="str">
        <f>IF((E24-D24)/40*H12&lt;&gt;0,(E24-D24)/40*H12,"-")</f>
        <v>-</v>
      </c>
      <c r="I24" s="44" t="str">
        <f>IF(ISNUMBER(H24),H24*0.75,"-")</f>
        <v>-</v>
      </c>
      <c r="J24" s="45"/>
      <c r="K24" s="46" t="str">
        <f>IF((E24/40*H12)&lt;&gt;0,(E24/40*H12),"-")</f>
        <v>-</v>
      </c>
      <c r="L24" s="46" t="str">
        <f>IF(ISNUMBER(K24),K24*0.75,"-")</f>
        <v>-</v>
      </c>
      <c r="M24" s="132" t="str">
        <f>IF(E24/40*M12&lt;&gt;0,E24/40*M12,"-")</f>
        <v>-</v>
      </c>
      <c r="N24" s="48"/>
      <c r="O24" s="141" t="s">
        <v>21</v>
      </c>
      <c r="P24" s="58" t="s">
        <v>21</v>
      </c>
      <c r="Q24" s="44" t="str">
        <f>IF(ISNUMBER(H24),H24/10,"-")</f>
        <v>-</v>
      </c>
      <c r="R24" s="45"/>
      <c r="S24" s="108" t="s">
        <v>21</v>
      </c>
      <c r="T24" s="109" t="s">
        <v>21</v>
      </c>
      <c r="U24" s="132" t="str">
        <f>IF(ISNUMBER(K24),K24/10,"-")</f>
        <v>-</v>
      </c>
    </row>
    <row r="25" spans="1:22" x14ac:dyDescent="0.2">
      <c r="A25" s="39"/>
      <c r="B25" s="40" t="s">
        <v>30</v>
      </c>
      <c r="C25" s="41" t="s">
        <v>20</v>
      </c>
      <c r="D25" s="42"/>
      <c r="E25" s="56"/>
      <c r="F25" s="57"/>
      <c r="G25" s="156" t="s">
        <v>21</v>
      </c>
      <c r="H25" s="169" t="s">
        <v>21</v>
      </c>
      <c r="I25" s="58" t="s">
        <v>21</v>
      </c>
      <c r="J25" s="59"/>
      <c r="K25" s="60" t="s">
        <v>21</v>
      </c>
      <c r="L25" s="60" t="s">
        <v>21</v>
      </c>
      <c r="M25" s="142" t="s">
        <v>21</v>
      </c>
      <c r="N25" s="48"/>
      <c r="O25" s="133" t="str">
        <f>IF((E25-D25)/10&lt;&gt;0,(E25-D25)/10,"-")</f>
        <v>-</v>
      </c>
      <c r="P25" s="44" t="str">
        <f>IF(ISNUMBER(O25),O25*0.75,"-")</f>
        <v>-</v>
      </c>
      <c r="Q25" s="87" t="s">
        <v>21</v>
      </c>
      <c r="R25" s="59"/>
      <c r="S25" s="113" t="str">
        <f>IF((E25)/10&lt;&gt;0,(E25)/10,"-")</f>
        <v>-</v>
      </c>
      <c r="T25" s="51" t="str">
        <f>IF(ISNUMBER(S25),S25*0.75,"-")</f>
        <v>-</v>
      </c>
      <c r="U25" s="142" t="s">
        <v>21</v>
      </c>
    </row>
    <row r="26" spans="1:22" ht="13.5" thickBot="1" x14ac:dyDescent="0.25">
      <c r="A26" s="61"/>
      <c r="B26" s="62" t="s">
        <v>31</v>
      </c>
      <c r="C26" s="33"/>
      <c r="D26" s="63"/>
      <c r="E26" s="63"/>
      <c r="F26" s="64"/>
      <c r="G26" s="86"/>
      <c r="H26" s="170">
        <f>SUM(H13:H25)</f>
        <v>0</v>
      </c>
      <c r="I26" s="88">
        <f>SUM(I13:I25)</f>
        <v>0</v>
      </c>
      <c r="J26" s="171"/>
      <c r="K26" s="98">
        <f>SUM(K13:K25)</f>
        <v>0</v>
      </c>
      <c r="L26" s="99">
        <f>SUM(L13:L25)</f>
        <v>0</v>
      </c>
      <c r="M26" s="172">
        <f>SUM(M15:M25)</f>
        <v>0</v>
      </c>
      <c r="N26" s="65"/>
      <c r="O26" s="143">
        <f>SUM(O13:O25)</f>
        <v>0</v>
      </c>
      <c r="P26" s="118">
        <f>SUM(P13:P25)</f>
        <v>0</v>
      </c>
      <c r="Q26" s="144">
        <f>SUM(Q13:Q25)</f>
        <v>0</v>
      </c>
      <c r="R26" s="145"/>
      <c r="S26" s="146">
        <f>SUM(S13:S25)</f>
        <v>0</v>
      </c>
      <c r="T26" s="114">
        <f>SUM(T13:T25)</f>
        <v>0</v>
      </c>
      <c r="U26" s="147">
        <f>SUM(U13:U25)</f>
        <v>0</v>
      </c>
    </row>
    <row r="27" spans="1:22" ht="21" thickBot="1" x14ac:dyDescent="0.25">
      <c r="A27" s="185" t="s">
        <v>41</v>
      </c>
      <c r="B27" s="185"/>
      <c r="C27" s="185"/>
      <c r="D27" s="185"/>
      <c r="E27" s="185"/>
      <c r="F27" s="66"/>
      <c r="G27" s="67"/>
      <c r="H27" s="173">
        <f>IF(H26&lt;1,0,IF(H26-INT(H26)&gt;0.5,INT(H26)+1,INT(H26)))</f>
        <v>0</v>
      </c>
      <c r="I27" s="68">
        <f>IF(I26-INT(I26)&gt;0.5,INT(I26)+1,INT(I26))</f>
        <v>0</v>
      </c>
      <c r="J27" s="66"/>
      <c r="K27" s="100">
        <f>IF(K26-INT(K26)&gt;0.5,INT(K26)+1,INT(K26))</f>
        <v>0</v>
      </c>
      <c r="L27" s="101">
        <f>IF(L26-INT(L26)&gt;0.5,INT(L26)+1,INT(L26))</f>
        <v>0</v>
      </c>
      <c r="M27" s="174">
        <f>IF(M26-INT(M26)&gt;0.5,INT(M26)+1,INT(M26))</f>
        <v>0</v>
      </c>
      <c r="N27" s="65"/>
      <c r="O27" s="148">
        <f>IF(O26-INT(O26)&gt;0.5,INT(O26)+1,INT(O26))</f>
        <v>0</v>
      </c>
      <c r="P27" s="120">
        <f>IF(P26-INT(P26)&gt;0.5,INT(P26)+1,INT(P26))</f>
        <v>0</v>
      </c>
      <c r="Q27" s="119">
        <f>IF(Q26-INT(Q26)&gt;0.5,INT(Q26)+1,INT(Q26))</f>
        <v>0</v>
      </c>
      <c r="R27" s="17"/>
      <c r="S27" s="117">
        <f>IF(S26-INT(S26)&gt;0.5,INT(S26)+1,INT(S26))</f>
        <v>0</v>
      </c>
      <c r="T27" s="116">
        <f>IF(T26-INT(T26)&gt;0.5,INT(T26)+1,INT(T26))</f>
        <v>0</v>
      </c>
      <c r="U27" s="115">
        <f>IF(U26-INT(U26)&gt;0.5,INT(U26)+1,INT(U26))</f>
        <v>0</v>
      </c>
    </row>
    <row r="28" spans="1:22" ht="34.5" thickBot="1" x14ac:dyDescent="0.25">
      <c r="A28" s="185"/>
      <c r="B28" s="185"/>
      <c r="C28" s="185"/>
      <c r="D28" s="185"/>
      <c r="E28" s="185"/>
      <c r="F28" s="69"/>
      <c r="G28" s="70"/>
      <c r="H28" s="175" t="s">
        <v>32</v>
      </c>
      <c r="I28" s="176" t="s">
        <v>33</v>
      </c>
      <c r="J28" s="177"/>
      <c r="K28" s="178" t="s">
        <v>34</v>
      </c>
      <c r="L28" s="179" t="s">
        <v>35</v>
      </c>
      <c r="M28" s="180" t="s">
        <v>36</v>
      </c>
      <c r="N28" s="71"/>
      <c r="O28" s="149" t="s">
        <v>49</v>
      </c>
      <c r="P28" s="150" t="s">
        <v>33</v>
      </c>
      <c r="Q28" s="150" t="s">
        <v>50</v>
      </c>
      <c r="R28" s="151"/>
      <c r="S28" s="152" t="s">
        <v>51</v>
      </c>
      <c r="T28" s="152" t="s">
        <v>52</v>
      </c>
      <c r="U28" s="153" t="s">
        <v>53</v>
      </c>
    </row>
    <row r="29" spans="1:22" ht="6" customHeight="1" x14ac:dyDescent="0.2">
      <c r="A29" s="61"/>
      <c r="B29" s="72"/>
      <c r="C29" s="72"/>
      <c r="D29" s="72"/>
      <c r="E29" s="72"/>
      <c r="F29" s="73"/>
      <c r="G29" s="72"/>
      <c r="H29" s="72"/>
      <c r="I29" s="72"/>
      <c r="J29" s="72"/>
      <c r="K29" s="72"/>
      <c r="L29" s="72"/>
      <c r="M29" s="72"/>
      <c r="N29" s="65"/>
      <c r="O29" s="49"/>
    </row>
    <row r="30" spans="1:22" x14ac:dyDescent="0.2">
      <c r="A30" s="186" t="s">
        <v>37</v>
      </c>
      <c r="B30" s="186"/>
      <c r="C30" s="186"/>
      <c r="D30" s="186"/>
      <c r="E30" s="186"/>
      <c r="F30" s="74"/>
      <c r="G30" s="75" t="s">
        <v>38</v>
      </c>
      <c r="H30" s="76"/>
      <c r="I30" s="76"/>
      <c r="J30" s="76"/>
      <c r="K30" s="76"/>
      <c r="L30" s="76"/>
      <c r="M30" s="76"/>
      <c r="N30" s="77"/>
      <c r="O30" s="78"/>
    </row>
    <row r="31" spans="1:22" x14ac:dyDescent="0.2">
      <c r="A31" s="186"/>
      <c r="B31" s="186"/>
      <c r="C31" s="186"/>
      <c r="D31" s="186"/>
      <c r="E31" s="186"/>
      <c r="F31" s="74"/>
      <c r="G31" s="76"/>
      <c r="H31" s="76"/>
      <c r="I31" s="76"/>
      <c r="J31" s="76"/>
      <c r="K31" s="76"/>
      <c r="L31" s="76"/>
      <c r="M31" s="76"/>
      <c r="N31" s="77"/>
      <c r="O31" s="78"/>
    </row>
    <row r="32" spans="1:22" x14ac:dyDescent="0.2">
      <c r="A32" s="186"/>
      <c r="B32" s="186"/>
      <c r="C32" s="186"/>
      <c r="D32" s="186"/>
      <c r="E32" s="186"/>
      <c r="F32" s="74"/>
      <c r="G32" s="76"/>
      <c r="H32" s="76"/>
      <c r="I32" s="76"/>
      <c r="J32" s="76"/>
      <c r="K32" s="76"/>
      <c r="L32" s="76"/>
      <c r="M32" s="76"/>
      <c r="N32" s="77"/>
      <c r="O32" s="78"/>
    </row>
    <row r="33" spans="1:15" x14ac:dyDescent="0.2">
      <c r="A33" s="186"/>
      <c r="B33" s="186"/>
      <c r="C33" s="186"/>
      <c r="D33" s="186"/>
      <c r="E33" s="186"/>
      <c r="F33" s="74"/>
      <c r="G33" s="76"/>
      <c r="H33" s="76"/>
      <c r="I33" s="76"/>
      <c r="J33" s="76"/>
      <c r="K33" s="76"/>
      <c r="L33" s="76"/>
      <c r="M33" s="76"/>
      <c r="N33" s="77"/>
      <c r="O33" s="78"/>
    </row>
    <row r="34" spans="1:15" x14ac:dyDescent="0.2">
      <c r="A34" s="79"/>
      <c r="B34" s="79"/>
      <c r="C34" s="79"/>
      <c r="D34" s="79"/>
      <c r="E34" s="79"/>
      <c r="F34" s="79"/>
      <c r="G34" s="79"/>
      <c r="H34" s="79"/>
      <c r="I34" s="79"/>
      <c r="J34" s="79"/>
      <c r="K34" s="79"/>
      <c r="L34" s="79"/>
      <c r="M34" s="79"/>
      <c r="N34" s="79"/>
      <c r="O34" s="79"/>
    </row>
    <row r="35" spans="1:15" x14ac:dyDescent="0.2">
      <c r="A35" s="79"/>
      <c r="B35" s="79"/>
      <c r="C35" s="79"/>
      <c r="D35" s="79"/>
      <c r="E35" s="79"/>
      <c r="F35" s="79"/>
      <c r="G35" s="79"/>
      <c r="H35" s="79"/>
      <c r="I35" s="79"/>
      <c r="J35" s="79"/>
      <c r="K35" s="79"/>
      <c r="L35" s="79"/>
      <c r="M35" s="79"/>
      <c r="N35" s="79"/>
      <c r="O35" s="79"/>
    </row>
    <row r="36" spans="1:15" x14ac:dyDescent="0.2">
      <c r="A36" s="1"/>
      <c r="N36" s="5"/>
    </row>
  </sheetData>
  <sheetProtection sheet="1" objects="1" scenarios="1" selectLockedCells="1"/>
  <protectedRanges>
    <protectedRange sqref="Q24:Q25 U13 S15 U16:U19 U21:U22 U24:U25 P13:P26 T13:T26 R13:R26 Q13 O15 Q16:Q19 Q21:Q22" name="Bereich1_3"/>
    <protectedRange sqref="P27 T27 R27" name="Bereich1_4"/>
  </protectedRanges>
  <mergeCells count="13">
    <mergeCell ref="O11:Q11"/>
    <mergeCell ref="S11:U11"/>
    <mergeCell ref="H8:M8"/>
    <mergeCell ref="O8:U8"/>
    <mergeCell ref="K11:M11"/>
    <mergeCell ref="G10:G11"/>
    <mergeCell ref="H11:I11"/>
    <mergeCell ref="A27:E28"/>
    <mergeCell ref="A30:E33"/>
    <mergeCell ref="A10:B10"/>
    <mergeCell ref="C10:C11"/>
    <mergeCell ref="D10:D11"/>
    <mergeCell ref="E10:E11"/>
  </mergeCells>
  <hyperlinks>
    <hyperlink ref="B6" r:id="rId1" xr:uid="{00000000-0004-0000-0000-000000000000}"/>
  </hyperlinks>
  <pageMargins left="0.70866141732283472" right="0.70866141732283472" top="1.1811023622047245" bottom="0.78740157480314965" header="0.39370078740157483" footer="0.39370078740157483"/>
  <pageSetup paperSize="9" orientation="landscape" r:id="rId2"/>
  <headerFooter alignWithMargins="0">
    <oddHeader>&amp;L&amp;G</oddHeader>
    <oddFooter>&amp;L&amp;8&amp;F&amp;C&amp;D&amp;R&amp;8&amp;N</oddFooter>
  </headerFooter>
  <ignoredErrors>
    <ignoredError sqref="G17:G18" formula="1"/>
  </ignoredErrors>
  <drawing r:id="rId3"/>
  <legacyDrawing r:id="rId4"/>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nterthema xmlns="04b5e7e4-d1a7-4587-99e5-f5c9806f0b7e">Leere Vorlagen mit TAZ Kopfzeile</Unterthema>
    <TAZDokumenteneigner xmlns="dbf70ac5-d7c9-48ea-8a6e-8495ee78515e">
      <UserInfo>
        <DisplayName>Richiger Evelyne (TAZ)</DisplayName>
        <AccountId>101</AccountId>
        <AccountType/>
      </UserInfo>
    </TAZDokumenteneigner>
    <ec3706374e9846b7873f813a34b6d479 xmlns="dbf70ac5-d7c9-48ea-8a6e-8495ee78515e">
      <Terms xmlns="http://schemas.microsoft.com/office/infopath/2007/PartnerControls">
        <TermInfo xmlns="http://schemas.microsoft.com/office/infopath/2007/PartnerControls">
          <TermName xmlns="http://schemas.microsoft.com/office/infopath/2007/PartnerControls">Vorlagen, Formulare, Checklisten, Workflows</TermName>
          <TermId xmlns="http://schemas.microsoft.com/office/infopath/2007/PartnerControls">17258b49-badf-430b-82d0-8d1613b9da78</TermId>
        </TermInfo>
      </Terms>
    </ec3706374e9846b7873f813a34b6d479>
    <IconOverlay xmlns="http://schemas.microsoft.com/sharepoint/v4" xsi:nil="true"/>
    <TaxCatchAll xmlns="a38dc48b-2a4d-472f-b57f-a446cfb5b7ab">
      <Value>34</Value>
      <Value>200</Value>
      <Value>126</Value>
      <Value>21</Value>
    </TaxCatchAll>
    <dc2a54b8d0aa4b8ca43cd9be121b7dfa xmlns="dbf70ac5-d7c9-48ea-8a6e-8495ee78515e">
      <Terms xmlns="http://schemas.microsoft.com/office/infopath/2007/PartnerControls">
        <TermInfo xmlns="http://schemas.microsoft.com/office/infopath/2007/PartnerControls">
          <TermName xmlns="http://schemas.microsoft.com/office/infopath/2007/PartnerControls">Corporate Identity and Design</TermName>
          <TermId xmlns="http://schemas.microsoft.com/office/infopath/2007/PartnerControls">c06a0ac4-5ddf-42a8-9d21-ea28a78153d3</TermId>
        </TermInfo>
        <TermInfo xmlns="http://schemas.microsoft.com/office/infopath/2007/PartnerControls">
          <TermName xmlns="http://schemas.microsoft.com/office/infopath/2007/PartnerControls"> Allgemein</TermName>
          <TermId xmlns="http://schemas.microsoft.com/office/infopath/2007/PartnerControls">c029f82c-3965-4216-a14e-d16d7e9477ee</TermId>
        </TermInfo>
      </Terms>
    </dc2a54b8d0aa4b8ca43cd9be121b7dfa>
    <Thema xmlns="04b5e7e4-d1a7-4587-99e5-f5c9806f0b7e">Corporate Design, Corporate Identity</Thema>
    <l56f172d22d14667a9e9f9cf863e1b8d xmlns="dbf70ac5-d7c9-48ea-8a6e-8495ee78515e">
      <Terms xmlns="http://schemas.microsoft.com/office/infopath/2007/PartnerControls"/>
    </l56f172d22d14667a9e9f9cf863e1b8d>
    <c781303265524651babc5dbc1c936b27 xmlns="dbf70ac5-d7c9-48ea-8a6e-8495ee78515e">
      <Terms xmlns="http://schemas.microsoft.com/office/infopath/2007/PartnerControls">
        <TermInfo xmlns="http://schemas.microsoft.com/office/infopath/2007/PartnerControls">
          <TermName xmlns="http://schemas.microsoft.com/office/infopath/2007/PartnerControls">Kommunikation</TermName>
          <TermId xmlns="http://schemas.microsoft.com/office/infopath/2007/PartnerControls">e3f32a49-e87d-43f2-a6a6-41417d2a697f</TermId>
        </TermInfo>
      </Terms>
    </c781303265524651babc5dbc1c936b27>
    <TAZ_x0020_Dokumenteneigner_x0020_alt xmlns="04b5e7e4-d1a7-4587-99e5-f5c9806f0b7e">
      <UserInfo>
        <DisplayName>Richiger Evelyne (TAZ)</DisplayName>
        <AccountId>101</AccountId>
        <AccountType/>
      </UserInfo>
    </TAZ_x0020_Dokumenteneigner_x0020_alt>
    <Bemerkung xmlns="04b5e7e4-d1a7-4587-99e5-f5c9806f0b7e" xsi:nil="true"/>
    <Gruppe xmlns="04b5e7e4-d1a7-4587-99e5-f5c9806f0b7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1F78FFACDF7184D974D7C3D81AF4E40" ma:contentTypeVersion="59" ma:contentTypeDescription="Ein neues Dokument erstellen." ma:contentTypeScope="" ma:versionID="95ec7d917e8af3cba768b36bb4dc04a0">
  <xsd:schema xmlns:xsd="http://www.w3.org/2001/XMLSchema" xmlns:xs="http://www.w3.org/2001/XMLSchema" xmlns:p="http://schemas.microsoft.com/office/2006/metadata/properties" xmlns:ns2="dbf70ac5-d7c9-48ea-8a6e-8495ee78515e" xmlns:ns3="04b5e7e4-d1a7-4587-99e5-f5c9806f0b7e" xmlns:ns4="a38dc48b-2a4d-472f-b57f-a446cfb5b7ab" xmlns:ns5="http://schemas.microsoft.com/sharepoint/v4" targetNamespace="http://schemas.microsoft.com/office/2006/metadata/properties" ma:root="true" ma:fieldsID="2ebd596d9c1810ffcae54acbc44579ce" ns2:_="" ns3:_="" ns4:_="" ns5:_="">
    <xsd:import namespace="dbf70ac5-d7c9-48ea-8a6e-8495ee78515e"/>
    <xsd:import namespace="04b5e7e4-d1a7-4587-99e5-f5c9806f0b7e"/>
    <xsd:import namespace="a38dc48b-2a4d-472f-b57f-a446cfb5b7ab"/>
    <xsd:import namespace="http://schemas.microsoft.com/sharepoint/v4"/>
    <xsd:element name="properties">
      <xsd:complexType>
        <xsd:sequence>
          <xsd:element name="documentManagement">
            <xsd:complexType>
              <xsd:all>
                <xsd:element ref="ns2:TAZDokumenteneigner" minOccurs="0"/>
                <xsd:element ref="ns3:Thema" minOccurs="0"/>
                <xsd:element ref="ns3:Unterthema" minOccurs="0"/>
                <xsd:element ref="ns4:TaxCatchAll" minOccurs="0"/>
                <xsd:element ref="ns2:ec3706374e9846b7873f813a34b6d479" minOccurs="0"/>
                <xsd:element ref="ns2:l56f172d22d14667a9e9f9cf863e1b8d" minOccurs="0"/>
                <xsd:element ref="ns2:c781303265524651babc5dbc1c936b27" minOccurs="0"/>
                <xsd:element ref="ns2:dc2a54b8d0aa4b8ca43cd9be121b7dfa" minOccurs="0"/>
                <xsd:element ref="ns5:IconOverlay" minOccurs="0"/>
                <xsd:element ref="ns2:SharedWithUsers" minOccurs="0"/>
                <xsd:element ref="ns3:TAZ_x0020_Dokumenteneigner_x0020_alt" minOccurs="0"/>
                <xsd:element ref="ns3:Bemerkung" minOccurs="0"/>
                <xsd:element ref="ns3:Grup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f70ac5-d7c9-48ea-8a6e-8495ee78515e" elementFormDefault="qualified">
    <xsd:import namespace="http://schemas.microsoft.com/office/2006/documentManagement/types"/>
    <xsd:import namespace="http://schemas.microsoft.com/office/infopath/2007/PartnerControls"/>
    <xsd:element name="TAZDokumenteneigner" ma:index="4" nillable="true" ma:displayName="TAZ Dokumenteneigner" ma:list="UserInfo" ma:SharePointGroup="0" ma:internalName="TAZDokumenteneign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3706374e9846b7873f813a34b6d479" ma:index="12" nillable="true" ma:taxonomy="true" ma:internalName="ec3706374e9846b7873f813a34b6d479" ma:taxonomyFieldName="TAZDokumententyp" ma:displayName="TAZ Dokumententyp" ma:readOnly="false" ma:default="" ma:fieldId="{ec370637-4e98-46b7-873f-813a34b6d479}" ma:sspId="1a1f29b2-9793-42d5-b39f-660703eec015" ma:termSetId="250045ee-3577-4f8e-9e8b-6c53a970d8a7" ma:anchorId="00000000-0000-0000-0000-000000000000" ma:open="false" ma:isKeyword="false">
      <xsd:complexType>
        <xsd:sequence>
          <xsd:element ref="pc:Terms" minOccurs="0" maxOccurs="1"/>
        </xsd:sequence>
      </xsd:complexType>
    </xsd:element>
    <xsd:element name="l56f172d22d14667a9e9f9cf863e1b8d" ma:index="13" nillable="true" ma:taxonomy="true" ma:internalName="l56f172d22d14667a9e9f9cf863e1b8d" ma:taxonomyFieldName="TAZJahr" ma:displayName="TAZ Jahr" ma:default="" ma:fieldId="{556f172d-22d1-4667-a9e9-f9cf863e1b8d}" ma:sspId="1a1f29b2-9793-42d5-b39f-660703eec015" ma:termSetId="bbd540ef-e9c8-41e9-a525-4c163aab48fc" ma:anchorId="00000000-0000-0000-0000-000000000000" ma:open="false" ma:isKeyword="false">
      <xsd:complexType>
        <xsd:sequence>
          <xsd:element ref="pc:Terms" minOccurs="0" maxOccurs="1"/>
        </xsd:sequence>
      </xsd:complexType>
    </xsd:element>
    <xsd:element name="c781303265524651babc5dbc1c936b27" ma:index="14" nillable="true" ma:taxonomy="true" ma:internalName="c781303265524651babc5dbc1c936b27" ma:taxonomyFieldName="TAZQuelle" ma:displayName="TAZ Quelle" ma:readOnly="false" ma:default="" ma:fieldId="{c7813032-6552-4651-babc-5dbc1c936b27}" ma:sspId="1a1f29b2-9793-42d5-b39f-660703eec015" ma:termSetId="e74f001f-b1c5-4748-8218-9d2e1398c98f" ma:anchorId="00000000-0000-0000-0000-000000000000" ma:open="false" ma:isKeyword="false">
      <xsd:complexType>
        <xsd:sequence>
          <xsd:element ref="pc:Terms" minOccurs="0" maxOccurs="1"/>
        </xsd:sequence>
      </xsd:complexType>
    </xsd:element>
    <xsd:element name="dc2a54b8d0aa4b8ca43cd9be121b7dfa" ma:index="15" nillable="true" ma:taxonomy="true" ma:internalName="dc2a54b8d0aa4b8ca43cd9be121b7dfa" ma:taxonomyFieldName="TAZWissensrubrik" ma:displayName="TAZ Wissensrubrik" ma:default="" ma:fieldId="{dc2a54b8-d0aa-4b8c-a43c-d9be121b7dfa}" ma:taxonomyMulti="true" ma:sspId="1a1f29b2-9793-42d5-b39f-660703eec015" ma:termSetId="6a3b8c20-9938-42e4-a667-281c06b03200" ma:anchorId="00000000-0000-0000-0000-000000000000" ma:open="false" ma:isKeyword="false">
      <xsd:complexType>
        <xsd:sequence>
          <xsd:element ref="pc:Terms" minOccurs="0" maxOccurs="1"/>
        </xsd:sequence>
      </xsd:complexType>
    </xsd:element>
    <xsd:element name="SharedWithUsers" ma:index="2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b5e7e4-d1a7-4587-99e5-f5c9806f0b7e" elementFormDefault="qualified">
    <xsd:import namespace="http://schemas.microsoft.com/office/2006/documentManagement/types"/>
    <xsd:import namespace="http://schemas.microsoft.com/office/infopath/2007/PartnerControls"/>
    <xsd:element name="Thema" ma:index="6" nillable="true" ma:displayName="Thema" ma:description="wird zum gruppieren innerhalb der Dokumentenbox verwendet." ma:internalName="Thema">
      <xsd:simpleType>
        <xsd:restriction base="dms:Text">
          <xsd:maxLength value="255"/>
        </xsd:restriction>
      </xsd:simpleType>
    </xsd:element>
    <xsd:element name="Unterthema" ma:index="7" nillable="true" ma:displayName="Unterthema" ma:description="wird zum gruppieren innerhalb der Dokumentenbox verwendet." ma:internalName="Unterthema">
      <xsd:simpleType>
        <xsd:restriction base="dms:Text">
          <xsd:maxLength value="255"/>
        </xsd:restriction>
      </xsd:simpleType>
    </xsd:element>
    <xsd:element name="TAZ_x0020_Dokumenteneigner_x0020_alt" ma:index="24" nillable="true" ma:displayName="TAZ Dokumenteneigner alt" ma:hidden="true" ma:list="UserInfo" ma:SharePointGroup="0" ma:internalName="TAZ_x0020_Dokumenteneigner_x0020_al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emerkung" ma:index="25" nillable="true" ma:displayName="Bemerkung" ma:internalName="Bemerkung">
      <xsd:simpleType>
        <xsd:restriction base="dms:Text">
          <xsd:maxLength value="255"/>
        </xsd:restriction>
      </xsd:simpleType>
    </xsd:element>
    <xsd:element name="Gruppe" ma:index="26" nillable="true" ma:displayName="Gruppe" ma:internalName="Grupp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8dc48b-2a4d-472f-b57f-a446cfb5b7ab"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F3FE3E35-3613-43F4-9B18-9BF84EBE7845}" ma:internalName="TaxCatchAll" ma:showField="CatchAllData" ma:web="{dbf70ac5-d7c9-48ea-8a6e-8495ee78515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DBBA4-85FA-47A6-BBC3-EA92CA063CC1}">
  <ds:schemaRefs>
    <ds:schemaRef ds:uri="http://schemas.microsoft.com/office/2006/documentManagement/types"/>
    <ds:schemaRef ds:uri="dbf70ac5-d7c9-48ea-8a6e-8495ee78515e"/>
    <ds:schemaRef ds:uri="http://purl.org/dc/term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schemas.microsoft.com/sharepoint/v4"/>
    <ds:schemaRef ds:uri="a38dc48b-2a4d-472f-b57f-a446cfb5b7ab"/>
    <ds:schemaRef ds:uri="04b5e7e4-d1a7-4587-99e5-f5c9806f0b7e"/>
    <ds:schemaRef ds:uri="http://www.w3.org/XML/1998/namespace"/>
  </ds:schemaRefs>
</ds:datastoreItem>
</file>

<file path=customXml/itemProps2.xml><?xml version="1.0" encoding="utf-8"?>
<ds:datastoreItem xmlns:ds="http://schemas.openxmlformats.org/officeDocument/2006/customXml" ds:itemID="{120680B2-3027-4B6F-8C7A-72E137C7B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f70ac5-d7c9-48ea-8a6e-8495ee78515e"/>
    <ds:schemaRef ds:uri="04b5e7e4-d1a7-4587-99e5-f5c9806f0b7e"/>
    <ds:schemaRef ds:uri="a38dc48b-2a4d-472f-b57f-a446cfb5b7a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70581A-F420-4DF1-B269-BCFCAEAC01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Parkplatzberechnung</vt:lpstr>
    </vt:vector>
  </TitlesOfParts>
  <Company>TAZ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Leere Excel Vorlage mit Kopf/Fusszeile mit TAZ Logo</dc:title>
  <dc:subject/>
  <dc:creator>tazloa</dc:creator>
  <cp:lastModifiedBy>Profos Andreas (TAZ)</cp:lastModifiedBy>
  <cp:lastPrinted>2021-05-10T07:25:33Z</cp:lastPrinted>
  <dcterms:created xsi:type="dcterms:W3CDTF">2006-04-20T14:59:23Z</dcterms:created>
  <dcterms:modified xsi:type="dcterms:W3CDTF">2023-10-06T09:26:06Z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1457554160</vt:i4>
  </property>
  <property fmtid="{D5CDD505-2E9C-101B-9397-08002B2CF9AE}" pid="3" name="_EmailSubject">
    <vt:lpwstr>Umstrukturierung_Unterlagen zur Bearbeitung</vt:lpwstr>
  </property>
  <property fmtid="{D5CDD505-2E9C-101B-9397-08002B2CF9AE}" pid="4" name="_AuthorEmail">
    <vt:lpwstr>monica.ramsperger@taz.stzh.ch</vt:lpwstr>
  </property>
  <property fmtid="{D5CDD505-2E9C-101B-9397-08002B2CF9AE}" pid="5" name="_AuthorEmailDisplayName">
    <vt:lpwstr>Ramsperger Monica</vt:lpwstr>
  </property>
  <property fmtid="{D5CDD505-2E9C-101B-9397-08002B2CF9AE}" pid="6" name="_ReviewingToolsShownOnce">
    <vt:lpwstr/>
  </property>
  <property fmtid="{D5CDD505-2E9C-101B-9397-08002B2CF9AE}" pid="7" name="ContentTypeId">
    <vt:lpwstr>0x01010061F78FFACDF7184D974D7C3D81AF4E40</vt:lpwstr>
  </property>
  <property fmtid="{D5CDD505-2E9C-101B-9397-08002B2CF9AE}" pid="8" name="TAZWissensrubrik">
    <vt:lpwstr>126;#Corporate Identity and Design|c06a0ac4-5ddf-42a8-9d21-ea28a78153d3;#200;# Allgemein|c029f82c-3965-4216-a14e-d16d7e9477ee</vt:lpwstr>
  </property>
  <property fmtid="{D5CDD505-2E9C-101B-9397-08002B2CF9AE}" pid="9" name="TAZQuelle">
    <vt:lpwstr>34;#Kommunikation|e3f32a49-e87d-43f2-a6a6-41417d2a697f</vt:lpwstr>
  </property>
  <property fmtid="{D5CDD505-2E9C-101B-9397-08002B2CF9AE}" pid="10" name="TAZJahr">
    <vt:lpwstr/>
  </property>
  <property fmtid="{D5CDD505-2E9C-101B-9397-08002B2CF9AE}" pid="11" name="TAZDokumententyp">
    <vt:lpwstr>21;#Vorlagen, Formulare, Checklisten, Workflows|17258b49-badf-430b-82d0-8d1613b9da78</vt:lpwstr>
  </property>
  <property fmtid="{D5CDD505-2E9C-101B-9397-08002B2CF9AE}" pid="12" name="temp">
    <vt:lpwstr>1</vt:lpwstr>
  </property>
  <property fmtid="{D5CDD505-2E9C-101B-9397-08002B2CF9AE}" pid="13" name="TAZ Word Rubrik">
    <vt:lpwstr>;#Allgemein-TAZ;#</vt:lpwstr>
  </property>
  <property fmtid="{D5CDD505-2E9C-101B-9397-08002B2CF9AE}" pid="14" name="WorkflowChangePath">
    <vt:lpwstr>413b60bd-6883-44ce-8286-cdffad2f959b,6;413b60bd-6883-44ce-8286-cdffad2f959b,8;a8ef36a8-3045-4de4-87a3-bcedcb80b73c,10;</vt:lpwstr>
  </property>
  <property fmtid="{D5CDD505-2E9C-101B-9397-08002B2CF9AE}" pid="15" name="update">
    <vt:r8>1</vt:r8>
  </property>
</Properties>
</file>